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495" windowHeight="10305" tabRatio="764" activeTab="0"/>
  </bookViews>
  <sheets>
    <sheet name="разработчики" sheetId="1" r:id="rId1"/>
    <sheet name="структура УП" sheetId="2" r:id="rId2"/>
    <sheet name="УП ООО" sheetId="3" r:id="rId3"/>
    <sheet name="универсальный СОО" sheetId="4" r:id="rId4"/>
    <sheet name="разнопрофильный СОО" sheetId="5" r:id="rId5"/>
    <sheet name="план внеурочки СОО" sheetId="6" r:id="rId6"/>
    <sheet name="расчасовка СОО" sheetId="7" r:id="rId7"/>
    <sheet name="профильные предметы" sheetId="8" r:id="rId8"/>
  </sheets>
  <definedNames/>
  <calcPr fullCalcOnLoad="1"/>
</workbook>
</file>

<file path=xl/sharedStrings.xml><?xml version="1.0" encoding="utf-8"?>
<sst xmlns="http://schemas.openxmlformats.org/spreadsheetml/2006/main" count="592" uniqueCount="329">
  <si>
    <t>предметная область</t>
  </si>
  <si>
    <t>10 класс</t>
  </si>
  <si>
    <t>11 класс</t>
  </si>
  <si>
    <t>2020-2021</t>
  </si>
  <si>
    <t>2021-2022</t>
  </si>
  <si>
    <t>учебный предмет</t>
  </si>
  <si>
    <t>уровень изучения (10/11 класс)</t>
  </si>
  <si>
    <t>количество часов за два года обучения</t>
  </si>
  <si>
    <t>количество часов в неделю</t>
  </si>
  <si>
    <t>количество часов в год</t>
  </si>
  <si>
    <t>русский язык и литература</t>
  </si>
  <si>
    <t>Б/ Б</t>
  </si>
  <si>
    <t>литература</t>
  </si>
  <si>
    <t>родной язык и родная литература</t>
  </si>
  <si>
    <t>иностранные языки</t>
  </si>
  <si>
    <t>иностранный язык</t>
  </si>
  <si>
    <t>второй иностранный язык</t>
  </si>
  <si>
    <t>общественные науки</t>
  </si>
  <si>
    <t>история</t>
  </si>
  <si>
    <t>Россия в мире</t>
  </si>
  <si>
    <t>экономика</t>
  </si>
  <si>
    <t>право</t>
  </si>
  <si>
    <t>география</t>
  </si>
  <si>
    <t>математика и информатика</t>
  </si>
  <si>
    <t>математика: алгебра и начала математического анализа, геометрия</t>
  </si>
  <si>
    <t>У/ У</t>
  </si>
  <si>
    <t>естественные науки</t>
  </si>
  <si>
    <t>физика</t>
  </si>
  <si>
    <t>астрономия</t>
  </si>
  <si>
    <t>биология</t>
  </si>
  <si>
    <t>естествознание</t>
  </si>
  <si>
    <t>физическая культура, экология и основы безопасности жизнедеятельности</t>
  </si>
  <si>
    <t>физическая культура</t>
  </si>
  <si>
    <t>основы безопасности жизнедеятельности</t>
  </si>
  <si>
    <t>количество часов обязательной части:</t>
  </si>
  <si>
    <t>часть, формируемая участниками образовательных отношений</t>
  </si>
  <si>
    <t>индивидуальный проект</t>
  </si>
  <si>
    <t>ЭК</t>
  </si>
  <si>
    <t>предметы и курсы по выбору**</t>
  </si>
  <si>
    <t>химия</t>
  </si>
  <si>
    <t>экология</t>
  </si>
  <si>
    <t>обществознание</t>
  </si>
  <si>
    <t>информатика</t>
  </si>
  <si>
    <t>количество часов на часть, формируемую участниками образовательных отношений:</t>
  </si>
  <si>
    <t>итого количество часов в неделю:</t>
  </si>
  <si>
    <t>проверка по количеству уроков в день:</t>
  </si>
  <si>
    <t>не нарушает санпин</t>
  </si>
  <si>
    <t>проверка по количеству часов за 2 года:</t>
  </si>
  <si>
    <t>не нарушает ФГОС</t>
  </si>
  <si>
    <t>проверка на соответствие % обязательной и части формируемой:</t>
  </si>
  <si>
    <t>общее количество часов обязательной части за 2 года</t>
  </si>
  <si>
    <t>не нарушает фгос</t>
  </si>
  <si>
    <t>общее количество часов части формируемой за 2 года</t>
  </si>
  <si>
    <t>общее количество часов внеурочки за 2 года</t>
  </si>
  <si>
    <t>поставить свое количество часов</t>
  </si>
  <si>
    <t>всего часов за 2 года:</t>
  </si>
  <si>
    <t>часов всего, если учитывать получающееся количество внеурочки, исходя из часов части обязательной и формируемой</t>
  </si>
  <si>
    <t>УП пишется на уровень обучения, т.е. на 2 года</t>
  </si>
  <si>
    <t>решение сложных задач по физике</t>
  </si>
  <si>
    <t>количество предметов в обязательной части</t>
  </si>
  <si>
    <t>Обязательная часть ООП СОО составляет 60%, а часть, формируемая участниками образовательных отношений - 40% (с учетом плана внеурочной деятельности) от общего объема ООП СОО</t>
  </si>
  <si>
    <t>русский язык*</t>
  </si>
  <si>
    <t>родной язык**</t>
  </si>
  <si>
    <t>родная литература**</t>
  </si>
  <si>
    <t>**родителями (законными представителями) язык из числа языков народов Российской Федерации не выбран</t>
  </si>
  <si>
    <t>*добавлено по 1 часу русского языка в 10-11 классах за счет часов части, формируемой участниками образовательных отношений</t>
  </si>
  <si>
    <t>количество учебных недель:</t>
  </si>
  <si>
    <t>максимум 2590+700=3290; минимум 2170+350=2520 (минимум внеурочки в ФГОС не прописан)</t>
  </si>
  <si>
    <t>проверка по количеству часов обязательной части и части формируемой с внеурочкой за 2 года:</t>
  </si>
  <si>
    <t>рассчитанное количество необходимых для соблюдения соотношения (60/ 40%) часов внеурочки, исходя из количества часов обязательной части и части формируемой</t>
  </si>
  <si>
    <t>следовательно, сделать план внеурочки на уровень, чтобы за 2 года обучения при таком количестве часов обязательной части и части формируемой было около 805 часов внеурочки (примерно по 11,8 часов в неделю), но на СОО максимум 680 часов внеурочки при 34 учебных неделях (10 часов в неделю), поэтому можно и 680 поставить (отклонение от 40% будет небольшое)</t>
  </si>
  <si>
    <t>уровень</t>
  </si>
  <si>
    <t>количество часов (за 2 года обучения, по 35 недель)</t>
  </si>
  <si>
    <t>базовый</t>
  </si>
  <si>
    <t>углубленный</t>
  </si>
  <si>
    <t>русский язык</t>
  </si>
  <si>
    <t>Б*</t>
  </si>
  <si>
    <t>У</t>
  </si>
  <si>
    <t>родной язык</t>
  </si>
  <si>
    <t>Б</t>
  </si>
  <si>
    <t>родная литература</t>
  </si>
  <si>
    <t>Б**</t>
  </si>
  <si>
    <t>индивидуальный проект*</t>
  </si>
  <si>
    <t>курсы по выбору</t>
  </si>
  <si>
    <t>элективные курсы</t>
  </si>
  <si>
    <t>итого часов</t>
  </si>
  <si>
    <t>2170/ 2590</t>
  </si>
  <si>
    <t>ФК</t>
  </si>
  <si>
    <t>количество недельных часов</t>
  </si>
  <si>
    <t>*минимальный обязательный выбор учебных предметов на базовом или углубленном уровне</t>
  </si>
  <si>
    <t>**учебный предмет "Россия в мире" может быть выбран вместо "Истории"</t>
  </si>
  <si>
    <t>естественнонаучный</t>
  </si>
  <si>
    <t>гуманитарный</t>
  </si>
  <si>
    <t>социально - экономический</t>
  </si>
  <si>
    <t>технологический</t>
  </si>
  <si>
    <t>универсальный</t>
  </si>
  <si>
    <t>математика</t>
  </si>
  <si>
    <t>учебные предметы углубленного уровня (профильные предметы)</t>
  </si>
  <si>
    <t>профиль</t>
  </si>
  <si>
    <t>ЭК, подкрепляющие предметы углубленного изучения</t>
  </si>
  <si>
    <t>№</t>
  </si>
  <si>
    <t>10а класс ФГОС гуманитарный профиль</t>
  </si>
  <si>
    <t>10а класс ФГОС социально-экономический профиль</t>
  </si>
  <si>
    <t>10а класс ФГОС естественнонаучный профиль</t>
  </si>
  <si>
    <t>10а класс ФГОС технологический профиль</t>
  </si>
  <si>
    <t>10б класс ФГОС универсальный профиль</t>
  </si>
  <si>
    <t>11а класс ФГОС гуманитарный профиль</t>
  </si>
  <si>
    <t>11а класс ФГОС социально-экономический профиль</t>
  </si>
  <si>
    <t>11а класс ФГОС естественнонаучный профиль</t>
  </si>
  <si>
    <t>11а класс ФГОС технологический профиль</t>
  </si>
  <si>
    <t>количество учебных предметов в обязательной части</t>
  </si>
  <si>
    <t>уровень изучения (10а/ 10б/ 11а/ 11б)</t>
  </si>
  <si>
    <t>гуманитарный профиль</t>
  </si>
  <si>
    <t>социально-экономический профиль</t>
  </si>
  <si>
    <t>естественнонаучный профиль</t>
  </si>
  <si>
    <t>технологический профиль</t>
  </si>
  <si>
    <t>универсальный профиль</t>
  </si>
  <si>
    <t>У/ Б/ Б/ Б/ Б</t>
  </si>
  <si>
    <t>Б/ Б/ Б/ Б/ Б</t>
  </si>
  <si>
    <t>родной язык*</t>
  </si>
  <si>
    <t>родная литература*</t>
  </si>
  <si>
    <t xml:space="preserve">У/ / / / </t>
  </si>
  <si>
    <t>история**</t>
  </si>
  <si>
    <t>/ У/ / /</t>
  </si>
  <si>
    <t>/ У/ / / Б</t>
  </si>
  <si>
    <t>Б/ У/ У/ У/ У</t>
  </si>
  <si>
    <t>/ Б/ Б/ У/ Б</t>
  </si>
  <si>
    <t>/ / У/ / Б</t>
  </si>
  <si>
    <t>Б/ Б/ / /</t>
  </si>
  <si>
    <t>часть, формируемая участниками образовательныз отношений</t>
  </si>
  <si>
    <t>предметы и курсы по выбору</t>
  </si>
  <si>
    <t>русский язык в формате ЕГЭ</t>
  </si>
  <si>
    <t>избранные вопросы обществознания</t>
  </si>
  <si>
    <t>практикум решения задач по математике</t>
  </si>
  <si>
    <t>решение химических задач</t>
  </si>
  <si>
    <t>практикум решения задач по физике</t>
  </si>
  <si>
    <t>хромосомы и пол</t>
  </si>
  <si>
    <t>ИКТ и информационные процессы: решение разноуровневых задач</t>
  </si>
  <si>
    <t>*родителями (законными представителями) язык из числа языков народов Российской Федерации не выбран</t>
  </si>
  <si>
    <t>учебных недель:</t>
  </si>
  <si>
    <t>количество часов гуманитарный профиль</t>
  </si>
  <si>
    <t>количество часов социально-экономический профиль</t>
  </si>
  <si>
    <t>количество часов естественнонаучный профиль</t>
  </si>
  <si>
    <t>количество часов технологический профиль</t>
  </si>
  <si>
    <t>количество часов универсальный профиль</t>
  </si>
  <si>
    <t>%  соотношение частей гуманитарный профиль</t>
  </si>
  <si>
    <t>%  соотношение частей  социально-экономический профиль</t>
  </si>
  <si>
    <t>%  соотношение частей класса естественнонаучный профиль</t>
  </si>
  <si>
    <t>%  соотношение частей класса технологический профиль</t>
  </si>
  <si>
    <t>%  соотношение частей  класса универсальный профиль</t>
  </si>
  <si>
    <t>в эти ячейки поставить свое количество часов ВД, смотреть как изменяется соотношение частей</t>
  </si>
  <si>
    <t>максимум 2590+700=3290; минимум 2170+350=2520</t>
  </si>
  <si>
    <t>УП включает обязательную часть и часть, формируемую участниками образовательных отношений. Обязательная часть ООП СОО составляет 60%, а часть, формируемая участниками образовательных отношений - 40% (с учетом плана внеурочной деятельности) от общего объема ООП СОО</t>
  </si>
  <si>
    <t>при таком количестве часов обязательной части и части формируемой необходимо количество часов ВД:</t>
  </si>
  <si>
    <t xml:space="preserve"> универсальный профиль</t>
  </si>
  <si>
    <t>часов всего, если учитывать необходимое количество часов ВД, исходя из часов части обязательной и формируемой</t>
  </si>
  <si>
    <t>название рабочей программы курса ВД, форма реализации</t>
  </si>
  <si>
    <t>название модулей программы курса</t>
  </si>
  <si>
    <t>направление развития личности</t>
  </si>
  <si>
    <t>итого недельных часов за уровень обучения</t>
  </si>
  <si>
    <t>срок реализации</t>
  </si>
  <si>
    <t>количество недель в сроке реализации 10-11 классы</t>
  </si>
  <si>
    <t>итого часов за уровень обучения</t>
  </si>
  <si>
    <t>ФГОС</t>
  </si>
  <si>
    <t>сентябрь - май</t>
  </si>
  <si>
    <t>Духовно-нравственное</t>
  </si>
  <si>
    <t>Социальное</t>
  </si>
  <si>
    <t>Общекультурное</t>
  </si>
  <si>
    <t>Итого часть 1:</t>
  </si>
  <si>
    <t>план организации деятельности ученических сообществ</t>
  </si>
  <si>
    <t>Итого часть 2:</t>
  </si>
  <si>
    <t>Итого часть 3:</t>
  </si>
  <si>
    <t>ВСЕГО:</t>
  </si>
  <si>
    <t>Семейные ценности и традиции русского народа (групповое занятие)</t>
  </si>
  <si>
    <t>Финансовая грамотность (групповое занятие)</t>
  </si>
  <si>
    <t>Гуманизм и гуманисты (групповое занятие)</t>
  </si>
  <si>
    <t>Баскетбол (кружок)</t>
  </si>
  <si>
    <t>план реализации образовательных событий, ориентированных на решение задач воспитания</t>
  </si>
  <si>
    <t>план реализации курсов внеурочной деятельности по выбору обучающихся</t>
  </si>
  <si>
    <t>не более 680</t>
  </si>
  <si>
    <t>Спортивно-оздоровительное</t>
  </si>
  <si>
    <r>
      <t>учебный план 10-11 классов (</t>
    </r>
    <r>
      <rPr>
        <b/>
        <sz val="14"/>
        <color indexed="12"/>
        <rFont val="Times New Roman"/>
        <family val="1"/>
      </rPr>
      <t>6тидневная учебная неделя</t>
    </r>
    <r>
      <rPr>
        <b/>
        <sz val="14"/>
        <color indexed="8"/>
        <rFont val="Times New Roman"/>
        <family val="1"/>
      </rPr>
      <t xml:space="preserve">) на </t>
    </r>
    <r>
      <rPr>
        <b/>
        <sz val="14"/>
        <color indexed="12"/>
        <rFont val="Times New Roman"/>
        <family val="1"/>
      </rPr>
      <t>2020 - 2022</t>
    </r>
    <r>
      <rPr>
        <b/>
        <sz val="14"/>
        <color indexed="8"/>
        <rFont val="Times New Roman"/>
        <family val="1"/>
      </rPr>
      <t xml:space="preserve"> учебные годы</t>
    </r>
  </si>
  <si>
    <t>У/ Б/ Б/ Б/ У</t>
  </si>
  <si>
    <r>
      <t xml:space="preserve">/ / </t>
    </r>
    <r>
      <rPr>
        <sz val="10"/>
        <rFont val="Times New Roman"/>
        <family val="1"/>
      </rPr>
      <t>Б/</t>
    </r>
    <r>
      <rPr>
        <sz val="10"/>
        <color indexed="8"/>
        <rFont val="Times New Roman"/>
        <family val="1"/>
      </rPr>
      <t xml:space="preserve"> У/ Б</t>
    </r>
  </si>
  <si>
    <t>каждая предметная область представлена предметом</t>
  </si>
  <si>
    <t>наличие</t>
  </si>
  <si>
    <t>да</t>
  </si>
  <si>
    <t>в обязательной части 11(12 предметов)</t>
  </si>
  <si>
    <t>показатель анализа УП</t>
  </si>
  <si>
    <t>3(4) учебных предмета углубленного уровня при профиле (кроме универсального)</t>
  </si>
  <si>
    <t>-</t>
  </si>
  <si>
    <t>8 обязательных предметов в обязательной части</t>
  </si>
  <si>
    <r>
      <t>учебный план универсального профиля 10 - 11 классы (</t>
    </r>
    <r>
      <rPr>
        <b/>
        <sz val="10"/>
        <color indexed="12"/>
        <rFont val="Times New Roman"/>
        <family val="1"/>
      </rPr>
      <t>5тидневная учебная неделя</t>
    </r>
    <r>
      <rPr>
        <b/>
        <sz val="10"/>
        <color indexed="8"/>
        <rFont val="Times New Roman"/>
        <family val="1"/>
      </rPr>
      <t xml:space="preserve">) на </t>
    </r>
    <r>
      <rPr>
        <b/>
        <sz val="10"/>
        <color indexed="12"/>
        <rFont val="Times New Roman"/>
        <family val="1"/>
      </rPr>
      <t>2020 - 2022</t>
    </r>
    <r>
      <rPr>
        <b/>
        <sz val="10"/>
        <color indexed="8"/>
        <rFont val="Times New Roman"/>
        <family val="1"/>
      </rPr>
      <t xml:space="preserve"> учебные годы</t>
    </r>
  </si>
  <si>
    <t>соблюдение недельной нагрузки</t>
  </si>
  <si>
    <t>соблюдение количества недельных часов по предметам базового/ углубленного уровня</t>
  </si>
  <si>
    <t>соблюдение часов ВД</t>
  </si>
  <si>
    <t>соблюдение %  соотношения частей</t>
  </si>
  <si>
    <t>соблюдение min и max часов за 2 года обучения</t>
  </si>
  <si>
    <t>количество дней в неделю:</t>
  </si>
  <si>
    <t>не пойдет в аттестат</t>
  </si>
  <si>
    <t>примерная структура УП</t>
  </si>
  <si>
    <t>пояснение</t>
  </si>
  <si>
    <t>титульный лист</t>
  </si>
  <si>
    <t xml:space="preserve">нормативно-правовая основа формирования учебного плана </t>
  </si>
  <si>
    <t>можно не разбивать на уровни, сделать общим списком для всех уровней</t>
  </si>
  <si>
    <t>пояснения к НОО</t>
  </si>
  <si>
    <t>3.1</t>
  </si>
  <si>
    <t>организация образовательного процесса для 1 класса</t>
  </si>
  <si>
    <t>количество учебных недель, дней в неделю, каникулы, продолжительность урока, количество уроков в день</t>
  </si>
  <si>
    <t>3.2</t>
  </si>
  <si>
    <t>организация образовательного процесса для 2-4 классов</t>
  </si>
  <si>
    <t>3.3</t>
  </si>
  <si>
    <t>обязательная часть УП: предметные области, учебные предметы</t>
  </si>
  <si>
    <t>перечисляете предметные области, преподаваемые предметы; объясняете перестановки часов</t>
  </si>
  <si>
    <t>3.4</t>
  </si>
  <si>
    <t>часть, формируемая участниками образовательных отношений: элективные курсы, факультативные курсы</t>
  </si>
  <si>
    <t>объясняете перестановки часов в обязательную часть (если часы использовали на предметы обязательной части); поясняете выбор тех или иных курсов (в целях обеспечения индивидуальных потребностей, на родительских собраниях, совещаниях педколлектива по заявлениям родителей утвердили), отметить какому предмету сопутствует данный ЭК, ФК</t>
  </si>
  <si>
    <t>3.5</t>
  </si>
  <si>
    <t>таблица УП</t>
  </si>
  <si>
    <t>шаблон УП НОО</t>
  </si>
  <si>
    <t>3.6</t>
  </si>
  <si>
    <t>промежуточная аттестация</t>
  </si>
  <si>
    <t>в каких классах, по каким предметам, в какой форме, в какое время проводится</t>
  </si>
  <si>
    <t>3.7</t>
  </si>
  <si>
    <t>УМК</t>
  </si>
  <si>
    <t>например, Школа России и т.д.</t>
  </si>
  <si>
    <t>3.8</t>
  </si>
  <si>
    <t>учебники, учебные пособия, литература</t>
  </si>
  <si>
    <t>шаблон учебники к УП НОО</t>
  </si>
  <si>
    <t>4</t>
  </si>
  <si>
    <t>пояснения к ООО</t>
  </si>
  <si>
    <t>4.1</t>
  </si>
  <si>
    <t>организация образовательного процесса для 5-9 классов</t>
  </si>
  <si>
    <t>4.2</t>
  </si>
  <si>
    <t>4.3</t>
  </si>
  <si>
    <t>4.4</t>
  </si>
  <si>
    <t>шаблон УП ООО</t>
  </si>
  <si>
    <t>4.5</t>
  </si>
  <si>
    <t>4.6</t>
  </si>
  <si>
    <t>4.7</t>
  </si>
  <si>
    <t>шаблон учебники к УП ООО</t>
  </si>
  <si>
    <t>5</t>
  </si>
  <si>
    <t>пояснения к СОО</t>
  </si>
  <si>
    <t>5.1</t>
  </si>
  <si>
    <t>организация образовательного процесса для 10-11 классов</t>
  </si>
  <si>
    <t>5.2</t>
  </si>
  <si>
    <t>профильное обучение</t>
  </si>
  <si>
    <t>в каких классах как организовано профильное обучение; поясняете выбор тех или иных профилей (в целях обеспечения индивидуальных потребностей, на родительских собраниях, совещаниях педколлектива по заявлениям родителей, обучающихся утвердили)</t>
  </si>
  <si>
    <t>5.3</t>
  </si>
  <si>
    <t>5.4</t>
  </si>
  <si>
    <t>объясняете перестановки часов в обязательную часть (если часы использовали на предметы обязательной части); поясняете выбор тех или иных курсов (в целях обеспечения индивидуальных потребностей, на совещании по заявлениям родителей, обучающихся утвердили), отметить какому предмету сопутствует данный ЭК, ФК</t>
  </si>
  <si>
    <t>5.5</t>
  </si>
  <si>
    <t>5.6</t>
  </si>
  <si>
    <t>5.7</t>
  </si>
  <si>
    <t>5.8</t>
  </si>
  <si>
    <t>шаблон учебники к УП СОО</t>
  </si>
  <si>
    <t>для тарификации</t>
  </si>
  <si>
    <t>6</t>
  </si>
  <si>
    <t>УП на 2020 - 2021 учебный год</t>
  </si>
  <si>
    <r>
      <t xml:space="preserve">Недельный учебный план для 5 - 8 классов (5-ти дневная учебная неделя), 9 классов (6-ти дневная учебная неделя) на </t>
    </r>
    <r>
      <rPr>
        <b/>
        <sz val="10"/>
        <color indexed="12"/>
        <rFont val="Times New Roman"/>
        <family val="1"/>
      </rPr>
      <t>2020 - 2025</t>
    </r>
    <r>
      <rPr>
        <b/>
        <sz val="10"/>
        <rFont val="Times New Roman"/>
        <family val="1"/>
      </rPr>
      <t xml:space="preserve"> учебные годы</t>
    </r>
  </si>
  <si>
    <t>Предметная область</t>
  </si>
  <si>
    <t>Учебный предмет</t>
  </si>
  <si>
    <t>Количество часов в неделю</t>
  </si>
  <si>
    <t xml:space="preserve">Всего часов </t>
  </si>
  <si>
    <t>5 класс</t>
  </si>
  <si>
    <t>6 класс</t>
  </si>
  <si>
    <t>7 класс</t>
  </si>
  <si>
    <t>8 класс</t>
  </si>
  <si>
    <t>9 класс</t>
  </si>
  <si>
    <t>Обязательная часть</t>
  </si>
  <si>
    <t>Русский язык и литература</t>
  </si>
  <si>
    <t>Русский язык</t>
  </si>
  <si>
    <t>Литература</t>
  </si>
  <si>
    <t>Родной язык и родная литература</t>
  </si>
  <si>
    <t>Родной язык*</t>
  </si>
  <si>
    <t>Родная литература*</t>
  </si>
  <si>
    <t>Иностранные языки</t>
  </si>
  <si>
    <t>Иностранный язык (английский язык)</t>
  </si>
  <si>
    <t>Математика и информатика</t>
  </si>
  <si>
    <t>Математика</t>
  </si>
  <si>
    <t>Алгебра**</t>
  </si>
  <si>
    <t>Геометрия</t>
  </si>
  <si>
    <t>Информатика***</t>
  </si>
  <si>
    <t>Общественно-научные предметы</t>
  </si>
  <si>
    <t>История</t>
  </si>
  <si>
    <t>Обществознание****</t>
  </si>
  <si>
    <t>География</t>
  </si>
  <si>
    <t>Естественно-научные предметы</t>
  </si>
  <si>
    <t>Физика</t>
  </si>
  <si>
    <t>Химия*****</t>
  </si>
  <si>
    <t>Биология******</t>
  </si>
  <si>
    <t>Искусство</t>
  </si>
  <si>
    <t>Музыка</t>
  </si>
  <si>
    <t>Изобразительное искусство*******</t>
  </si>
  <si>
    <t>ОДНКНР</t>
  </si>
  <si>
    <t>Основы духовно-нравственной культуры народов России********</t>
  </si>
  <si>
    <t>Технология</t>
  </si>
  <si>
    <t>Физическая культура и основы безопасности жизнедеятельности</t>
  </si>
  <si>
    <t>ОБЖ*********</t>
  </si>
  <si>
    <t>Физическая культура**********</t>
  </si>
  <si>
    <t>Количество часов обязательной части:</t>
  </si>
  <si>
    <t>Часть, формируемая участниками образовательных отношений</t>
  </si>
  <si>
    <t>Практикум по географии</t>
  </si>
  <si>
    <t xml:space="preserve">ФК </t>
  </si>
  <si>
    <t>Практикум по обществознанию</t>
  </si>
  <si>
    <t>Практикум по биологии</t>
  </si>
  <si>
    <t>Количество часов на часть, формируемую участниками образовательных отношений:</t>
  </si>
  <si>
    <t>*****введен 1 час химии в 7 классе за счет освободившегося часа второго иностранного языка; введен как пропедевтический курс «Химия» единой предметной линии Рудзитис Г.Е., Фельдман Ф.Г.</t>
  </si>
  <si>
    <t xml:space="preserve">****** добавлен 1 час биологии в 7 классе за счет часов части, формируемой участниками образовательных отношений, с целью выполнения программы по предмету по предметной линии Сонин Н.И., Плешаков А.А. за счет часа второго иностранного языка.  </t>
  </si>
  <si>
    <t>*******введен 1 час ИЗО в 8 классе за счет освободившегося часа второго иностранного языка для реализации непрерывности изучения курса «ИЗО» с 5 по 8 классы по единой предметной линии ФГОС Шпикалова Т.Я., Ершова Л.В. Изобразительное искусство, 5-8 класс, М., Просвещение</t>
  </si>
  <si>
    <t>********ОДНКНР реализуется через внеурочную деятельность</t>
  </si>
  <si>
    <t>*********введено по 1 часу ОБЖ в 5-7 классах за счет часов части, формируемой участниками образовательных отношений, для реализации непрерывности изучения курса «ОБЖ» с 5 по 11 классы по единой предметной линии Фролов М.П., Шолох В.П., Юрьева М.В., Мишин Б.И. Под ред. Воробьёва Ю.Л.</t>
  </si>
  <si>
    <t>*********третий час физической культуры реализуется через внеурочную деятельность</t>
  </si>
  <si>
    <t>проверка по количеству часов за 5 лет:</t>
  </si>
  <si>
    <t>общее количество часов обязательной части за 5 лет</t>
  </si>
  <si>
    <t>общее количество часов части формируемой за 5 лет</t>
  </si>
  <si>
    <t>общее количество часов внеурочки за 5 лет</t>
  </si>
  <si>
    <t>всего часов за 5 лет:</t>
  </si>
  <si>
    <t>УП включает обязательную часть и часть, формируемую участниками образовательных отношений. Обязательная часть ООП ООО составляет 70%, а часть, формируемая участниками образовательных отношений - 30% (с учетом плана внеурочной деятельности) от общего объема ООП ООО</t>
  </si>
  <si>
    <t>**добавлен 1 час алгебры в 9 классе с целью расширения программного материала по предмету за счет освободившегося часа второго иностранного языка</t>
  </si>
  <si>
    <t>***введено по 1 часу информатики в 5-6 классах за счет освободившихся часов второго иностранного языка; курс введен для реализации непрерывности изучения курса «Информатика» с 5 по 11 классы по единой предметной линии Босова Л.Л., Босова А.Ю.</t>
  </si>
  <si>
    <t>****введен 1 час обществознания в 5 классе за счет освободившегося часа ОДНКНР; введен как пропедевтический курс; 1 час обществознания добавлен в 9 классе за счет часов части, формируемой участниками образовательных отношений</t>
  </si>
  <si>
    <t>часов всего, если учитывать необходимое количество внеурочки, исходя из часов части обязательной и формируемой</t>
  </si>
  <si>
    <t>2234 внеурочки идеально при таком количестве часов части обязательной и части формируемой - СЛЕДОВАТЕЛЬНО: сделать план внеурочки на уровень, чтобы на 5 лет обучения при таком количестве часов обязательной части и части формируемой было около 2234 часов внеурочки (примерно по 13 часов в неделю), но на ООО максимум 1750 часов внеурочки (10 часов в неделю), поэтому можно поставить и 1750, отклонение будет небольшое</t>
  </si>
  <si>
    <t>ставите свое количество часов внеурочки, смотрите на изменение % соотношения</t>
  </si>
  <si>
    <t>Второй иностранный язык</t>
  </si>
  <si>
    <t>максимум 6020+1750=7770; минимум 5495+175=5670 (35 недель); 7720/5665 (34 недели)</t>
  </si>
  <si>
    <t>Разработчики: Астапова Е.В., старший преподаватель КУиЭО ТОИПКРО; Аксиненко О.С., ведущий специалист УМР отдела развития и мониторинга  Управления образования Администрации Томского райоона томской области</t>
  </si>
  <si>
    <t>Электронный шаблон для разработки учебных планов на уровне среднего общего образования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</si>
</sst>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7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b/>
      <sz val="11"/>
      <color indexed="8"/>
      <name val="Times New Roman"/>
      <family val="1"/>
    </font>
    <font>
      <sz val="10"/>
      <color indexed="17"/>
      <name val="Calibri"/>
      <family val="2"/>
    </font>
    <font>
      <b/>
      <sz val="12"/>
      <color indexed="14"/>
      <name val="Times New Roman"/>
      <family val="1"/>
    </font>
    <font>
      <sz val="11"/>
      <color indexed="8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36"/>
      <name val="Calibri"/>
      <family val="2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b/>
      <sz val="10"/>
      <color rgb="FFFF0066"/>
      <name val="Times New Roman"/>
      <family val="1"/>
    </font>
    <font>
      <b/>
      <sz val="12"/>
      <color rgb="FF0066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B050"/>
      <name val="Times New Roman"/>
      <family val="1"/>
    </font>
    <font>
      <sz val="10"/>
      <color rgb="FF7030A0"/>
      <name val="Calibri"/>
      <family val="2"/>
    </font>
    <font>
      <b/>
      <sz val="11"/>
      <color theme="1"/>
      <name val="Times New Roman"/>
      <family val="1"/>
    </font>
    <font>
      <sz val="10"/>
      <color rgb="FF00B050"/>
      <name val="Calibri"/>
      <family val="2"/>
    </font>
    <font>
      <b/>
      <sz val="12"/>
      <color rgb="FFFF0066"/>
      <name val="Times New Roman"/>
      <family val="1"/>
    </font>
    <font>
      <sz val="11"/>
      <color theme="1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7030A0"/>
      <name val="Calibri"/>
      <family val="2"/>
    </font>
    <font>
      <b/>
      <sz val="10"/>
      <color rgb="FFFF0000"/>
      <name val="Times New Roman"/>
      <family val="1"/>
    </font>
    <font>
      <b/>
      <sz val="10"/>
      <color rgb="FF0000CC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Calibri"/>
      <family val="2"/>
    </font>
    <font>
      <sz val="1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2D795"/>
        <bgColor indexed="64"/>
      </patternFill>
    </fill>
    <fill>
      <patternFill patternType="solid">
        <fgColor rgb="FFA2CC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Alignment="1">
      <alignment wrapText="1"/>
    </xf>
    <xf numFmtId="0" fontId="71" fillId="0" borderId="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71" fillId="13" borderId="0" xfId="0" applyFont="1" applyFill="1" applyBorder="1" applyAlignment="1">
      <alignment vertical="center" wrapText="1"/>
    </xf>
    <xf numFmtId="0" fontId="70" fillId="33" borderId="12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 horizontal="left" vertical="top" wrapText="1"/>
    </xf>
    <xf numFmtId="0" fontId="6" fillId="19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1" fillId="33" borderId="12" xfId="0" applyFont="1" applyFill="1" applyBorder="1" applyAlignment="1">
      <alignment horizontal="left" vertical="top" wrapText="1"/>
    </xf>
    <xf numFmtId="0" fontId="71" fillId="0" borderId="13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vertical="top" wrapText="1"/>
    </xf>
    <xf numFmtId="0" fontId="71" fillId="3" borderId="10" xfId="0" applyFont="1" applyFill="1" applyBorder="1" applyAlignment="1">
      <alignment horizontal="left" vertical="top" wrapText="1"/>
    </xf>
    <xf numFmtId="0" fontId="71" fillId="3" borderId="12" xfId="0" applyFont="1" applyFill="1" applyBorder="1" applyAlignment="1">
      <alignment horizontal="left" vertical="top" wrapText="1"/>
    </xf>
    <xf numFmtId="0" fontId="71" fillId="12" borderId="10" xfId="0" applyFont="1" applyFill="1" applyBorder="1" applyAlignment="1">
      <alignment horizontal="left" vertical="top" wrapText="1"/>
    </xf>
    <xf numFmtId="0" fontId="73" fillId="12" borderId="13" xfId="0" applyFont="1" applyFill="1" applyBorder="1" applyAlignment="1">
      <alignment horizontal="left" vertical="top" wrapText="1"/>
    </xf>
    <xf numFmtId="0" fontId="69" fillId="0" borderId="0" xfId="0" applyFont="1" applyAlignment="1">
      <alignment wrapText="1"/>
    </xf>
    <xf numFmtId="0" fontId="71" fillId="12" borderId="10" xfId="0" applyFont="1" applyFill="1" applyBorder="1" applyAlignment="1">
      <alignment vertical="top" wrapText="1"/>
    </xf>
    <xf numFmtId="0" fontId="6" fillId="12" borderId="10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left" vertical="top" wrapText="1"/>
    </xf>
    <xf numFmtId="0" fontId="71" fillId="10" borderId="14" xfId="0" applyFont="1" applyFill="1" applyBorder="1" applyAlignment="1">
      <alignment vertical="top" wrapText="1"/>
    </xf>
    <xf numFmtId="0" fontId="71" fillId="10" borderId="14" xfId="0" applyFont="1" applyFill="1" applyBorder="1" applyAlignment="1">
      <alignment horizontal="left" vertical="top" wrapText="1"/>
    </xf>
    <xf numFmtId="0" fontId="74" fillId="10" borderId="14" xfId="0" applyFont="1" applyFill="1" applyBorder="1" applyAlignment="1">
      <alignment horizontal="left" vertical="top" wrapText="1"/>
    </xf>
    <xf numFmtId="0" fontId="74" fillId="10" borderId="15" xfId="0" applyFont="1" applyFill="1" applyBorder="1" applyAlignment="1">
      <alignment horizontal="left" vertical="top" wrapText="1"/>
    </xf>
    <xf numFmtId="0" fontId="72" fillId="0" borderId="0" xfId="0" applyFont="1" applyFill="1" applyAlignment="1">
      <alignment vertical="top" wrapText="1"/>
    </xf>
    <xf numFmtId="0" fontId="71" fillId="0" borderId="0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0" fillId="0" borderId="0" xfId="0" applyFont="1" applyFill="1" applyAlignment="1">
      <alignment wrapText="1"/>
    </xf>
    <xf numFmtId="0" fontId="71" fillId="0" borderId="10" xfId="0" applyFont="1" applyBorder="1" applyAlignment="1">
      <alignment vertical="top" wrapText="1"/>
    </xf>
    <xf numFmtId="172" fontId="75" fillId="0" borderId="10" xfId="0" applyNumberFormat="1" applyFont="1" applyBorder="1" applyAlignment="1">
      <alignment vertical="top" wrapText="1"/>
    </xf>
    <xf numFmtId="0" fontId="75" fillId="0" borderId="0" xfId="0" applyFont="1" applyAlignment="1">
      <alignment wrapText="1"/>
    </xf>
    <xf numFmtId="0" fontId="75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2" fontId="75" fillId="0" borderId="10" xfId="0" applyNumberFormat="1" applyFont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vertical="top" wrapText="1"/>
    </xf>
    <xf numFmtId="1" fontId="75" fillId="0" borderId="10" xfId="0" applyNumberFormat="1" applyFont="1" applyBorder="1" applyAlignment="1">
      <alignment vertical="top" wrapText="1"/>
    </xf>
    <xf numFmtId="0" fontId="70" fillId="0" borderId="0" xfId="0" applyFont="1" applyAlignment="1">
      <alignment horizontal="left" vertical="top" wrapText="1"/>
    </xf>
    <xf numFmtId="1" fontId="75" fillId="7" borderId="10" xfId="0" applyNumberFormat="1" applyFont="1" applyFill="1" applyBorder="1" applyAlignment="1">
      <alignment horizontal="right" vertical="top" wrapText="1"/>
    </xf>
    <xf numFmtId="0" fontId="70" fillId="34" borderId="0" xfId="0" applyFont="1" applyFill="1" applyAlignment="1">
      <alignment vertical="top" wrapText="1"/>
    </xf>
    <xf numFmtId="0" fontId="77" fillId="0" borderId="0" xfId="0" applyFont="1" applyFill="1" applyAlignment="1">
      <alignment horizontal="left" vertical="top" wrapText="1"/>
    </xf>
    <xf numFmtId="0" fontId="70" fillId="0" borderId="0" xfId="0" applyFont="1" applyAlignment="1">
      <alignment/>
    </xf>
    <xf numFmtId="0" fontId="70" fillId="33" borderId="10" xfId="0" applyFont="1" applyFill="1" applyBorder="1" applyAlignment="1">
      <alignment wrapText="1"/>
    </xf>
    <xf numFmtId="0" fontId="70" fillId="33" borderId="12" xfId="0" applyFont="1" applyFill="1" applyBorder="1" applyAlignment="1">
      <alignment wrapText="1"/>
    </xf>
    <xf numFmtId="0" fontId="70" fillId="0" borderId="13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0" xfId="0" applyFont="1" applyFill="1" applyBorder="1" applyAlignment="1">
      <alignment/>
    </xf>
    <xf numFmtId="0" fontId="69" fillId="0" borderId="0" xfId="0" applyFont="1" applyFill="1" applyAlignment="1">
      <alignment wrapText="1"/>
    </xf>
    <xf numFmtId="0" fontId="70" fillId="7" borderId="0" xfId="0" applyFont="1" applyFill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76" fillId="0" borderId="0" xfId="0" applyFont="1" applyAlignment="1">
      <alignment wrapText="1"/>
    </xf>
    <xf numFmtId="0" fontId="76" fillId="33" borderId="10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horizontal="center" vertical="center" wrapText="1"/>
    </xf>
    <xf numFmtId="0" fontId="72" fillId="19" borderId="10" xfId="0" applyFont="1" applyFill="1" applyBorder="1" applyAlignment="1">
      <alignment horizontal="left" vertical="top" wrapText="1"/>
    </xf>
    <xf numFmtId="0" fontId="72" fillId="33" borderId="12" xfId="0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1" fontId="76" fillId="6" borderId="10" xfId="0" applyNumberFormat="1" applyFont="1" applyFill="1" applyBorder="1" applyAlignment="1">
      <alignment horizontal="right" vertical="center" wrapText="1"/>
    </xf>
    <xf numFmtId="0" fontId="76" fillId="6" borderId="0" xfId="0" applyFont="1" applyFill="1" applyAlignment="1">
      <alignment vertical="center" wrapText="1"/>
    </xf>
    <xf numFmtId="0" fontId="74" fillId="0" borderId="0" xfId="0" applyFont="1" applyFill="1" applyBorder="1" applyAlignment="1">
      <alignment horizontal="right" vertical="top" wrapText="1"/>
    </xf>
    <xf numFmtId="0" fontId="74" fillId="0" borderId="0" xfId="0" applyFont="1" applyFill="1" applyBorder="1" applyAlignment="1">
      <alignment horizontal="right" vertical="center" wrapText="1"/>
    </xf>
    <xf numFmtId="0" fontId="74" fillId="0" borderId="0" xfId="0" applyFont="1" applyFill="1" applyAlignment="1">
      <alignment horizontal="right" wrapText="1"/>
    </xf>
    <xf numFmtId="0" fontId="74" fillId="0" borderId="0" xfId="0" applyFont="1" applyFill="1" applyBorder="1" applyAlignment="1">
      <alignment horizontal="right"/>
    </xf>
    <xf numFmtId="0" fontId="76" fillId="0" borderId="0" xfId="0" applyFont="1" applyAlignment="1">
      <alignment horizontal="left" vertical="top" wrapText="1"/>
    </xf>
    <xf numFmtId="0" fontId="76" fillId="0" borderId="17" xfId="0" applyFont="1" applyBorder="1" applyAlignment="1">
      <alignment horizontal="center" vertical="center" wrapText="1"/>
    </xf>
    <xf numFmtId="1" fontId="76" fillId="0" borderId="18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vertical="top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 wrapText="1"/>
    </xf>
    <xf numFmtId="0" fontId="70" fillId="13" borderId="10" xfId="0" applyFont="1" applyFill="1" applyBorder="1" applyAlignment="1">
      <alignment horizontal="left" vertical="top" wrapText="1"/>
    </xf>
    <xf numFmtId="0" fontId="79" fillId="0" borderId="0" xfId="0" applyFont="1" applyAlignment="1">
      <alignment/>
    </xf>
    <xf numFmtId="0" fontId="0" fillId="0" borderId="0" xfId="0" applyAlignment="1">
      <alignment wrapText="1"/>
    </xf>
    <xf numFmtId="0" fontId="80" fillId="0" borderId="0" xfId="0" applyFont="1" applyAlignment="1">
      <alignment wrapText="1"/>
    </xf>
    <xf numFmtId="0" fontId="80" fillId="0" borderId="0" xfId="0" applyFont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left" vertical="top" wrapText="1"/>
    </xf>
    <xf numFmtId="0" fontId="77" fillId="33" borderId="12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71" fillId="3" borderId="19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81" fillId="0" borderId="0" xfId="0" applyFont="1" applyAlignment="1">
      <alignment wrapText="1"/>
    </xf>
    <xf numFmtId="0" fontId="73" fillId="0" borderId="20" xfId="0" applyFont="1" applyFill="1" applyBorder="1" applyAlignment="1">
      <alignment vertical="top" wrapText="1"/>
    </xf>
    <xf numFmtId="0" fontId="6" fillId="12" borderId="19" xfId="0" applyFont="1" applyFill="1" applyBorder="1" applyAlignment="1">
      <alignment horizontal="left" vertical="top" wrapText="1"/>
    </xf>
    <xf numFmtId="0" fontId="73" fillId="0" borderId="21" xfId="0" applyFont="1" applyFill="1" applyBorder="1" applyAlignment="1">
      <alignment vertical="top" wrapText="1"/>
    </xf>
    <xf numFmtId="0" fontId="74" fillId="10" borderId="22" xfId="0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vertical="top" wrapText="1"/>
    </xf>
    <xf numFmtId="0" fontId="80" fillId="0" borderId="0" xfId="0" applyFont="1" applyBorder="1" applyAlignment="1">
      <alignment/>
    </xf>
    <xf numFmtId="0" fontId="82" fillId="0" borderId="0" xfId="0" applyFont="1" applyAlignment="1">
      <alignment horizontal="right" vertical="top" wrapText="1"/>
    </xf>
    <xf numFmtId="0" fontId="82" fillId="0" borderId="0" xfId="0" applyFont="1" applyAlignment="1">
      <alignment horizontal="left" wrapText="1"/>
    </xf>
    <xf numFmtId="0" fontId="80" fillId="0" borderId="0" xfId="0" applyFont="1" applyFill="1" applyAlignment="1">
      <alignment/>
    </xf>
    <xf numFmtId="172" fontId="75" fillId="4" borderId="10" xfId="0" applyNumberFormat="1" applyFont="1" applyFill="1" applyBorder="1" applyAlignment="1">
      <alignment vertical="top" wrapText="1"/>
    </xf>
    <xf numFmtId="0" fontId="75" fillId="4" borderId="10" xfId="0" applyFont="1" applyFill="1" applyBorder="1" applyAlignment="1">
      <alignment vertical="top" wrapText="1"/>
    </xf>
    <xf numFmtId="0" fontId="76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wrapText="1"/>
    </xf>
    <xf numFmtId="0" fontId="81" fillId="0" borderId="0" xfId="0" applyFont="1" applyAlignment="1">
      <alignment horizontal="left" vertical="top" wrapText="1"/>
    </xf>
    <xf numFmtId="0" fontId="70" fillId="0" borderId="0" xfId="0" applyFont="1" applyBorder="1" applyAlignment="1">
      <alignment wrapText="1"/>
    </xf>
    <xf numFmtId="0" fontId="84" fillId="0" borderId="0" xfId="0" applyFont="1" applyAlignment="1">
      <alignment horizontal="left" vertical="top" wrapText="1"/>
    </xf>
    <xf numFmtId="0" fontId="80" fillId="7" borderId="0" xfId="0" applyFont="1" applyFill="1" applyAlignment="1">
      <alignment horizontal="left" vertical="top" wrapText="1"/>
    </xf>
    <xf numFmtId="0" fontId="85" fillId="0" borderId="0" xfId="0" applyFont="1" applyAlignment="1">
      <alignment horizontal="left" vertical="top" wrapText="1"/>
    </xf>
    <xf numFmtId="0" fontId="86" fillId="0" borderId="0" xfId="0" applyFont="1" applyFill="1" applyAlignment="1">
      <alignment horizontal="left" vertical="top" wrapText="1"/>
    </xf>
    <xf numFmtId="0" fontId="84" fillId="0" borderId="0" xfId="0" applyFont="1" applyFill="1" applyBorder="1" applyAlignment="1">
      <alignment vertical="center"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70" fillId="4" borderId="19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77" fillId="4" borderId="19" xfId="0" applyFont="1" applyFill="1" applyBorder="1" applyAlignment="1">
      <alignment horizontal="left" vertical="top" wrapText="1"/>
    </xf>
    <xf numFmtId="0" fontId="77" fillId="4" borderId="10" xfId="0" applyFont="1" applyFill="1" applyBorder="1" applyAlignment="1">
      <alignment horizontal="left" vertical="top" wrapText="1"/>
    </xf>
    <xf numFmtId="0" fontId="70" fillId="4" borderId="19" xfId="0" applyFont="1" applyFill="1" applyBorder="1" applyAlignment="1">
      <alignment horizontal="left" vertical="top" wrapText="1"/>
    </xf>
    <xf numFmtId="0" fontId="70" fillId="4" borderId="10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70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top" wrapText="1"/>
    </xf>
    <xf numFmtId="0" fontId="70" fillId="10" borderId="10" xfId="0" applyFont="1" applyFill="1" applyBorder="1" applyAlignment="1">
      <alignment horizontal="left" vertical="top" wrapText="1"/>
    </xf>
    <xf numFmtId="0" fontId="77" fillId="10" borderId="10" xfId="0" applyFont="1" applyFill="1" applyBorder="1" applyAlignment="1">
      <alignment horizontal="left" vertical="top" wrapText="1"/>
    </xf>
    <xf numFmtId="0" fontId="70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left" vertical="top" wrapText="1"/>
    </xf>
    <xf numFmtId="0" fontId="70" fillId="16" borderId="10" xfId="0" applyFont="1" applyFill="1" applyBorder="1" applyAlignment="1">
      <alignment horizontal="left" vertical="top" wrapText="1"/>
    </xf>
    <xf numFmtId="0" fontId="77" fillId="16" borderId="10" xfId="0" applyFont="1" applyFill="1" applyBorder="1" applyAlignment="1">
      <alignment horizontal="left" vertical="top" wrapText="1"/>
    </xf>
    <xf numFmtId="0" fontId="70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70" fillId="35" borderId="10" xfId="0" applyFont="1" applyFill="1" applyBorder="1" applyAlignment="1">
      <alignment horizontal="left" vertical="top" wrapText="1"/>
    </xf>
    <xf numFmtId="0" fontId="77" fillId="35" borderId="10" xfId="0" applyFont="1" applyFill="1" applyBorder="1" applyAlignment="1">
      <alignment horizontal="left" vertical="top" wrapText="1"/>
    </xf>
    <xf numFmtId="0" fontId="70" fillId="36" borderId="10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left" vertical="top" wrapText="1"/>
    </xf>
    <xf numFmtId="0" fontId="77" fillId="36" borderId="12" xfId="0" applyFont="1" applyFill="1" applyBorder="1" applyAlignment="1">
      <alignment horizontal="left" vertical="top" wrapText="1"/>
    </xf>
    <xf numFmtId="0" fontId="70" fillId="36" borderId="10" xfId="0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70" fillId="36" borderId="12" xfId="0" applyFont="1" applyFill="1" applyBorder="1" applyAlignment="1">
      <alignment horizontal="left" vertical="top" wrapText="1"/>
    </xf>
    <xf numFmtId="172" fontId="75" fillId="36" borderId="10" xfId="0" applyNumberFormat="1" applyFont="1" applyFill="1" applyBorder="1" applyAlignment="1">
      <alignment vertical="top" wrapText="1"/>
    </xf>
    <xf numFmtId="0" fontId="75" fillId="36" borderId="10" xfId="0" applyFont="1" applyFill="1" applyBorder="1" applyAlignment="1">
      <alignment vertical="top" wrapText="1"/>
    </xf>
    <xf numFmtId="172" fontId="75" fillId="35" borderId="10" xfId="0" applyNumberFormat="1" applyFont="1" applyFill="1" applyBorder="1" applyAlignment="1">
      <alignment vertical="top" wrapText="1"/>
    </xf>
    <xf numFmtId="0" fontId="75" fillId="35" borderId="10" xfId="0" applyFont="1" applyFill="1" applyBorder="1" applyAlignment="1">
      <alignment vertical="top" wrapText="1"/>
    </xf>
    <xf numFmtId="172" fontId="75" fillId="16" borderId="10" xfId="0" applyNumberFormat="1" applyFont="1" applyFill="1" applyBorder="1" applyAlignment="1">
      <alignment vertical="top" wrapText="1"/>
    </xf>
    <xf numFmtId="0" fontId="75" fillId="16" borderId="10" xfId="0" applyFont="1" applyFill="1" applyBorder="1" applyAlignment="1">
      <alignment vertical="top" wrapText="1"/>
    </xf>
    <xf numFmtId="172" fontId="75" fillId="10" borderId="10" xfId="0" applyNumberFormat="1" applyFont="1" applyFill="1" applyBorder="1" applyAlignment="1">
      <alignment vertical="top" wrapText="1"/>
    </xf>
    <xf numFmtId="0" fontId="75" fillId="10" borderId="10" xfId="0" applyFont="1" applyFill="1" applyBorder="1" applyAlignment="1">
      <alignment vertical="top" wrapText="1"/>
    </xf>
    <xf numFmtId="0" fontId="88" fillId="6" borderId="0" xfId="0" applyFont="1" applyFill="1" applyAlignment="1">
      <alignment horizontal="center" vertical="center" wrapText="1"/>
    </xf>
    <xf numFmtId="1" fontId="89" fillId="6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left" vertical="top" wrapText="1"/>
    </xf>
    <xf numFmtId="0" fontId="6" fillId="19" borderId="18" xfId="0" applyFont="1" applyFill="1" applyBorder="1" applyAlignment="1">
      <alignment horizontal="center" vertical="top" wrapText="1"/>
    </xf>
    <xf numFmtId="0" fontId="6" fillId="19" borderId="18" xfId="0" applyFont="1" applyFill="1" applyBorder="1" applyAlignment="1">
      <alignment horizontal="left" vertical="top" wrapText="1"/>
    </xf>
    <xf numFmtId="0" fontId="6" fillId="19" borderId="18" xfId="0" applyFont="1" applyFill="1" applyBorder="1" applyAlignment="1">
      <alignment horizontal="right" vertical="top" wrapText="1"/>
    </xf>
    <xf numFmtId="0" fontId="71" fillId="19" borderId="10" xfId="0" applyFont="1" applyFill="1" applyBorder="1" applyAlignment="1">
      <alignment horizontal="left" vertical="top" wrapText="1"/>
    </xf>
    <xf numFmtId="1" fontId="73" fillId="19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19" borderId="10" xfId="0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horizontal="right" vertical="top" wrapText="1"/>
    </xf>
    <xf numFmtId="0" fontId="90" fillId="19" borderId="10" xfId="0" applyFont="1" applyFill="1" applyBorder="1" applyAlignment="1">
      <alignment horizontal="left" vertical="top" wrapText="1"/>
    </xf>
    <xf numFmtId="172" fontId="73" fillId="19" borderId="10" xfId="0" applyNumberFormat="1" applyFont="1" applyFill="1" applyBorder="1" applyAlignment="1">
      <alignment horizontal="left" vertical="top" wrapText="1"/>
    </xf>
    <xf numFmtId="172" fontId="6" fillId="19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91" fillId="19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right" vertical="top" wrapText="1"/>
    </xf>
    <xf numFmtId="0" fontId="91" fillId="37" borderId="10" xfId="0" applyFont="1" applyFill="1" applyBorder="1" applyAlignment="1">
      <alignment horizontal="left" vertical="top" wrapText="1"/>
    </xf>
    <xf numFmtId="172" fontId="73" fillId="37" borderId="10" xfId="0" applyNumberFormat="1" applyFont="1" applyFill="1" applyBorder="1" applyAlignment="1">
      <alignment horizontal="left" vertical="top" wrapText="1"/>
    </xf>
    <xf numFmtId="172" fontId="6" fillId="37" borderId="10" xfId="0" applyNumberFormat="1" applyFont="1" applyFill="1" applyBorder="1" applyAlignment="1">
      <alignment horizontal="left" vertical="top" wrapText="1"/>
    </xf>
    <xf numFmtId="0" fontId="70" fillId="38" borderId="10" xfId="0" applyFont="1" applyFill="1" applyBorder="1" applyAlignment="1">
      <alignment vertical="top" wrapText="1"/>
    </xf>
    <xf numFmtId="0" fontId="70" fillId="0" borderId="10" xfId="0" applyFont="1" applyBorder="1" applyAlignment="1">
      <alignment wrapText="1"/>
    </xf>
    <xf numFmtId="0" fontId="70" fillId="0" borderId="10" xfId="0" applyFont="1" applyFill="1" applyBorder="1" applyAlignment="1">
      <alignment wrapText="1"/>
    </xf>
    <xf numFmtId="0" fontId="70" fillId="0" borderId="10" xfId="0" applyFont="1" applyBorder="1" applyAlignment="1">
      <alignment horizontal="center" vertical="center" wrapText="1"/>
    </xf>
    <xf numFmtId="0" fontId="70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2" fontId="75" fillId="0" borderId="10" xfId="0" applyNumberFormat="1" applyFont="1" applyBorder="1" applyAlignment="1">
      <alignment horizontal="center" vertical="center" wrapText="1"/>
    </xf>
    <xf numFmtId="0" fontId="71" fillId="3" borderId="13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left" vertical="top" wrapText="1"/>
    </xf>
    <xf numFmtId="49" fontId="70" fillId="0" borderId="10" xfId="0" applyNumberFormat="1" applyFont="1" applyBorder="1" applyAlignment="1">
      <alignment horizontal="right" vertical="top" wrapText="1"/>
    </xf>
    <xf numFmtId="49" fontId="71" fillId="31" borderId="10" xfId="0" applyNumberFormat="1" applyFont="1" applyFill="1" applyBorder="1" applyAlignment="1">
      <alignment horizontal="right" vertical="top" wrapText="1"/>
    </xf>
    <xf numFmtId="49" fontId="70" fillId="0" borderId="10" xfId="0" applyNumberFormat="1" applyFont="1" applyFill="1" applyBorder="1" applyAlignment="1">
      <alignment horizontal="right" vertical="top" wrapText="1"/>
    </xf>
    <xf numFmtId="0" fontId="70" fillId="0" borderId="0" xfId="0" applyFont="1" applyFill="1" applyAlignment="1">
      <alignment horizontal="left" vertical="top" wrapText="1"/>
    </xf>
    <xf numFmtId="49" fontId="70" fillId="0" borderId="0" xfId="0" applyNumberFormat="1" applyFont="1" applyAlignment="1">
      <alignment horizontal="right" vertical="top" wrapText="1"/>
    </xf>
    <xf numFmtId="0" fontId="92" fillId="0" borderId="10" xfId="0" applyFont="1" applyBorder="1" applyAlignment="1">
      <alignment horizontal="left" vertical="top" wrapText="1"/>
    </xf>
    <xf numFmtId="0" fontId="92" fillId="31" borderId="10" xfId="0" applyFont="1" applyFill="1" applyBorder="1" applyAlignment="1">
      <alignment horizontal="left" vertical="top" wrapText="1"/>
    </xf>
    <xf numFmtId="0" fontId="92" fillId="0" borderId="0" xfId="0" applyFont="1" applyAlignment="1">
      <alignment horizontal="left" vertical="top" wrapText="1"/>
    </xf>
    <xf numFmtId="0" fontId="71" fillId="31" borderId="10" xfId="0" applyFont="1" applyFill="1" applyBorder="1" applyAlignment="1">
      <alignment horizontal="left" vertical="top" wrapText="1"/>
    </xf>
    <xf numFmtId="0" fontId="93" fillId="0" borderId="10" xfId="0" applyFont="1" applyBorder="1" applyAlignment="1">
      <alignment horizontal="left" vertical="top" wrapText="1"/>
    </xf>
    <xf numFmtId="0" fontId="70" fillId="0" borderId="0" xfId="0" applyFont="1" applyAlignment="1">
      <alignment horizontal="left" wrapText="1"/>
    </xf>
    <xf numFmtId="0" fontId="71" fillId="39" borderId="10" xfId="0" applyFont="1" applyFill="1" applyBorder="1" applyAlignment="1">
      <alignment horizontal="center" vertical="center" wrapText="1"/>
    </xf>
    <xf numFmtId="0" fontId="71" fillId="39" borderId="23" xfId="0" applyFont="1" applyFill="1" applyBorder="1" applyAlignment="1">
      <alignment vertical="top" wrapText="1"/>
    </xf>
    <xf numFmtId="0" fontId="71" fillId="3" borderId="24" xfId="0" applyFont="1" applyFill="1" applyBorder="1" applyAlignment="1">
      <alignment vertical="top" wrapText="1"/>
    </xf>
    <xf numFmtId="0" fontId="71" fillId="39" borderId="24" xfId="0" applyFont="1" applyFill="1" applyBorder="1" applyAlignment="1">
      <alignment vertical="top" wrapText="1"/>
    </xf>
    <xf numFmtId="0" fontId="71" fillId="39" borderId="19" xfId="0" applyFont="1" applyFill="1" applyBorder="1" applyAlignment="1">
      <alignment vertical="top" wrapText="1"/>
    </xf>
    <xf numFmtId="0" fontId="71" fillId="39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vertical="top" wrapText="1"/>
    </xf>
    <xf numFmtId="0" fontId="70" fillId="39" borderId="10" xfId="0" applyFont="1" applyFill="1" applyBorder="1" applyAlignment="1">
      <alignment vertical="top" wrapText="1"/>
    </xf>
    <xf numFmtId="0" fontId="71" fillId="3" borderId="10" xfId="0" applyFont="1" applyFill="1" applyBorder="1" applyAlignment="1">
      <alignment vertical="top" wrapText="1"/>
    </xf>
    <xf numFmtId="0" fontId="72" fillId="39" borderId="10" xfId="0" applyFont="1" applyFill="1" applyBorder="1" applyAlignment="1">
      <alignment vertical="top" wrapText="1"/>
    </xf>
    <xf numFmtId="0" fontId="5" fillId="39" borderId="1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2" fillId="39" borderId="10" xfId="0" applyFont="1" applyFill="1" applyBorder="1" applyAlignment="1">
      <alignment horizontal="left" vertical="top" wrapText="1"/>
    </xf>
    <xf numFmtId="0" fontId="71" fillId="3" borderId="13" xfId="0" applyFont="1" applyFill="1" applyBorder="1" applyAlignment="1">
      <alignment vertical="top" wrapText="1"/>
    </xf>
    <xf numFmtId="0" fontId="71" fillId="6" borderId="10" xfId="0" applyFont="1" applyFill="1" applyBorder="1" applyAlignment="1">
      <alignment vertical="top" wrapText="1"/>
    </xf>
    <xf numFmtId="0" fontId="71" fillId="39" borderId="10" xfId="0" applyFont="1" applyFill="1" applyBorder="1" applyAlignment="1">
      <alignment vertical="top" wrapText="1"/>
    </xf>
    <xf numFmtId="0" fontId="70" fillId="6" borderId="23" xfId="0" applyFont="1" applyFill="1" applyBorder="1" applyAlignment="1">
      <alignment vertical="top" wrapText="1"/>
    </xf>
    <xf numFmtId="0" fontId="6" fillId="6" borderId="10" xfId="0" applyFont="1" applyFill="1" applyBorder="1" applyAlignment="1">
      <alignment vertical="top" wrapText="1"/>
    </xf>
    <xf numFmtId="0" fontId="71" fillId="39" borderId="25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 wrapText="1"/>
    </xf>
    <xf numFmtId="0" fontId="74" fillId="4" borderId="14" xfId="0" applyFont="1" applyFill="1" applyBorder="1" applyAlignment="1">
      <alignment vertical="top" wrapText="1"/>
    </xf>
    <xf numFmtId="0" fontId="76" fillId="0" borderId="10" xfId="0" applyFont="1" applyBorder="1" applyAlignment="1">
      <alignment horizontal="left" vertical="top" wrapText="1"/>
    </xf>
    <xf numFmtId="0" fontId="71" fillId="0" borderId="0" xfId="0" applyFont="1" applyAlignment="1">
      <alignment vertical="top" wrapText="1"/>
    </xf>
    <xf numFmtId="0" fontId="75" fillId="0" borderId="0" xfId="0" applyFont="1" applyBorder="1" applyAlignment="1">
      <alignment vertical="top" wrapText="1"/>
    </xf>
    <xf numFmtId="0" fontId="86" fillId="0" borderId="0" xfId="0" applyFont="1" applyAlignment="1">
      <alignment horizontal="left" vertical="top" wrapText="1"/>
    </xf>
    <xf numFmtId="0" fontId="71" fillId="3" borderId="12" xfId="0" applyFont="1" applyFill="1" applyBorder="1" applyAlignment="1">
      <alignment vertical="top" wrapText="1"/>
    </xf>
    <xf numFmtId="0" fontId="71" fillId="39" borderId="12" xfId="0" applyFont="1" applyFill="1" applyBorder="1" applyAlignment="1">
      <alignment vertical="top" wrapText="1"/>
    </xf>
    <xf numFmtId="0" fontId="6" fillId="6" borderId="12" xfId="0" applyFont="1" applyFill="1" applyBorder="1" applyAlignment="1">
      <alignment vertical="top" wrapText="1"/>
    </xf>
    <xf numFmtId="0" fontId="71" fillId="4" borderId="15" xfId="0" applyFont="1" applyFill="1" applyBorder="1" applyAlignment="1">
      <alignment vertical="top" wrapText="1"/>
    </xf>
    <xf numFmtId="0" fontId="72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right" vertical="center" wrapText="1"/>
    </xf>
    <xf numFmtId="0" fontId="72" fillId="0" borderId="0" xfId="0" applyFont="1" applyAlignment="1">
      <alignment horizontal="left" vertical="center" wrapText="1"/>
    </xf>
    <xf numFmtId="0" fontId="76" fillId="6" borderId="0" xfId="0" applyFont="1" applyFill="1" applyAlignment="1">
      <alignment horizontal="center" vertical="center" wrapText="1"/>
    </xf>
    <xf numFmtId="1" fontId="83" fillId="6" borderId="10" xfId="0" applyNumberFormat="1" applyFont="1" applyFill="1" applyBorder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 wrapText="1"/>
    </xf>
    <xf numFmtId="0" fontId="94" fillId="7" borderId="0" xfId="0" applyFont="1" applyFill="1" applyAlignment="1">
      <alignment horizontal="left" vertical="top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2" fontId="75" fillId="0" borderId="10" xfId="0" applyNumberFormat="1" applyFont="1" applyBorder="1" applyAlignment="1">
      <alignment horizontal="center" vertical="center" wrapText="1"/>
    </xf>
    <xf numFmtId="0" fontId="71" fillId="3" borderId="13" xfId="0" applyFont="1" applyFill="1" applyBorder="1" applyAlignment="1">
      <alignment vertical="top" wrapText="1"/>
    </xf>
    <xf numFmtId="0" fontId="71" fillId="3" borderId="23" xfId="0" applyFont="1" applyFill="1" applyBorder="1" applyAlignment="1">
      <alignment vertical="top" wrapText="1"/>
    </xf>
    <xf numFmtId="0" fontId="71" fillId="0" borderId="10" xfId="0" applyFont="1" applyBorder="1" applyAlignment="1">
      <alignment horizontal="left" vertical="top" wrapText="1"/>
    </xf>
    <xf numFmtId="0" fontId="72" fillId="0" borderId="26" xfId="0" applyFont="1" applyFill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72" fillId="39" borderId="0" xfId="0" applyFont="1" applyFill="1" applyBorder="1" applyAlignment="1">
      <alignment horizontal="left" vertical="top" wrapText="1"/>
    </xf>
    <xf numFmtId="0" fontId="72" fillId="0" borderId="0" xfId="0" applyFont="1" applyAlignment="1">
      <alignment horizontal="left" wrapText="1"/>
    </xf>
    <xf numFmtId="0" fontId="71" fillId="3" borderId="27" xfId="0" applyFont="1" applyFill="1" applyBorder="1" applyAlignment="1">
      <alignment horizontal="left" vertical="top" wrapText="1"/>
    </xf>
    <xf numFmtId="0" fontId="71" fillId="3" borderId="28" xfId="0" applyFont="1" applyFill="1" applyBorder="1" applyAlignment="1">
      <alignment horizontal="left" vertical="top" wrapText="1"/>
    </xf>
    <xf numFmtId="0" fontId="6" fillId="39" borderId="29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71" fillId="39" borderId="13" xfId="0" applyFont="1" applyFill="1" applyBorder="1" applyAlignment="1">
      <alignment vertical="top" wrapText="1"/>
    </xf>
    <xf numFmtId="0" fontId="71" fillId="39" borderId="10" xfId="0" applyFont="1" applyFill="1" applyBorder="1" applyAlignment="1">
      <alignment vertical="top" wrapText="1"/>
    </xf>
    <xf numFmtId="0" fontId="71" fillId="39" borderId="11" xfId="0" applyFont="1" applyFill="1" applyBorder="1" applyAlignment="1">
      <alignment horizontal="center" vertical="center" wrapText="1"/>
    </xf>
    <xf numFmtId="0" fontId="71" fillId="39" borderId="24" xfId="0" applyFont="1" applyFill="1" applyBorder="1" applyAlignment="1">
      <alignment horizontal="center" vertical="center" wrapText="1"/>
    </xf>
    <xf numFmtId="0" fontId="71" fillId="39" borderId="19" xfId="0" applyFont="1" applyFill="1" applyBorder="1" applyAlignment="1">
      <alignment horizontal="center" vertical="center" wrapText="1"/>
    </xf>
    <xf numFmtId="0" fontId="71" fillId="39" borderId="12" xfId="0" applyFont="1" applyFill="1" applyBorder="1" applyAlignment="1">
      <alignment horizontal="center" vertical="center" wrapText="1"/>
    </xf>
    <xf numFmtId="0" fontId="73" fillId="12" borderId="27" xfId="0" applyFont="1" applyFill="1" applyBorder="1" applyAlignment="1">
      <alignment horizontal="left" vertical="top" wrapText="1"/>
    </xf>
    <xf numFmtId="0" fontId="73" fillId="12" borderId="20" xfId="0" applyFont="1" applyFill="1" applyBorder="1" applyAlignment="1">
      <alignment horizontal="left" vertical="top" wrapText="1"/>
    </xf>
    <xf numFmtId="0" fontId="71" fillId="0" borderId="17" xfId="0" applyFont="1" applyBorder="1" applyAlignment="1">
      <alignment horizontal="left" vertical="top" wrapText="1"/>
    </xf>
    <xf numFmtId="0" fontId="71" fillId="0" borderId="32" xfId="0" applyFont="1" applyBorder="1" applyAlignment="1">
      <alignment horizontal="left" vertical="top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32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1" fillId="3" borderId="13" xfId="0" applyFont="1" applyFill="1" applyBorder="1" applyAlignment="1">
      <alignment horizontal="left" vertical="top" wrapText="1"/>
    </xf>
    <xf numFmtId="0" fontId="71" fillId="3" borderId="29" xfId="0" applyFont="1" applyFill="1" applyBorder="1" applyAlignment="1">
      <alignment horizontal="center" vertical="center" wrapText="1"/>
    </xf>
    <xf numFmtId="0" fontId="71" fillId="3" borderId="13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36" xfId="0" applyFont="1" applyFill="1" applyBorder="1" applyAlignment="1">
      <alignment horizontal="center" vertical="center" wrapText="1"/>
    </xf>
    <xf numFmtId="0" fontId="70" fillId="33" borderId="24" xfId="0" applyFont="1" applyFill="1" applyBorder="1" applyAlignment="1">
      <alignment horizontal="center" vertical="center" wrapText="1"/>
    </xf>
    <xf numFmtId="0" fontId="70" fillId="16" borderId="10" xfId="0" applyFont="1" applyFill="1" applyBorder="1" applyAlignment="1">
      <alignment horizontal="center" vertical="center" wrapText="1"/>
    </xf>
    <xf numFmtId="0" fontId="70" fillId="10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80" fillId="0" borderId="37" xfId="0" applyFont="1" applyBorder="1" applyAlignment="1">
      <alignment horizontal="center"/>
    </xf>
    <xf numFmtId="0" fontId="95" fillId="33" borderId="33" xfId="0" applyFont="1" applyFill="1" applyBorder="1" applyAlignment="1">
      <alignment horizontal="center" vertical="center" wrapText="1"/>
    </xf>
    <xf numFmtId="0" fontId="95" fillId="33" borderId="34" xfId="0" applyFont="1" applyFill="1" applyBorder="1" applyAlignment="1">
      <alignment horizontal="center" vertical="center" wrapText="1"/>
    </xf>
    <xf numFmtId="0" fontId="95" fillId="33" borderId="35" xfId="0" applyFont="1" applyFill="1" applyBorder="1" applyAlignment="1">
      <alignment horizontal="center" vertical="center" wrapText="1"/>
    </xf>
    <xf numFmtId="0" fontId="70" fillId="4" borderId="19" xfId="0" applyFont="1" applyFill="1" applyBorder="1" applyAlignment="1">
      <alignment horizontal="center" vertical="center" wrapText="1"/>
    </xf>
    <xf numFmtId="0" fontId="71" fillId="0" borderId="18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top" wrapText="1"/>
    </xf>
    <xf numFmtId="0" fontId="6" fillId="12" borderId="24" xfId="0" applyFont="1" applyFill="1" applyBorder="1" applyAlignment="1">
      <alignment horizontal="center" vertical="top" wrapText="1"/>
    </xf>
    <xf numFmtId="0" fontId="6" fillId="12" borderId="19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wrapText="1"/>
    </xf>
    <xf numFmtId="0" fontId="97" fillId="4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9:T13"/>
  <sheetViews>
    <sheetView tabSelected="1" zoomScalePageLayoutView="0" workbookViewId="0" topLeftCell="A1">
      <selection activeCell="O24" sqref="O24"/>
    </sheetView>
  </sheetViews>
  <sheetFormatPr defaultColWidth="9.140625" defaultRowHeight="15"/>
  <sheetData>
    <row r="9" spans="6:20" ht="15">
      <c r="F9" s="305" t="s">
        <v>328</v>
      </c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</row>
    <row r="10" spans="6:20" ht="15"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</row>
    <row r="11" spans="6:20" ht="15"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</row>
    <row r="13" spans="6:20" ht="150" customHeight="1">
      <c r="F13" s="304" t="s">
        <v>327</v>
      </c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</row>
  </sheetData>
  <sheetProtection/>
  <mergeCells count="2">
    <mergeCell ref="F13:T13"/>
    <mergeCell ref="F9:T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421875" style="200" customWidth="1"/>
    <col min="2" max="2" width="51.00390625" style="47" customWidth="1"/>
    <col min="3" max="3" width="97.421875" style="203" customWidth="1"/>
    <col min="4" max="16384" width="9.140625" style="47" customWidth="1"/>
  </cols>
  <sheetData>
    <row r="2" spans="1:3" ht="15.75">
      <c r="A2" s="196"/>
      <c r="B2" s="205" t="s">
        <v>200</v>
      </c>
      <c r="C2" s="201" t="s">
        <v>201</v>
      </c>
    </row>
    <row r="3" spans="1:3" ht="12.75">
      <c r="A3" s="197">
        <v>1</v>
      </c>
      <c r="B3" s="204" t="s">
        <v>202</v>
      </c>
      <c r="C3" s="202"/>
    </row>
    <row r="4" spans="1:3" ht="12.75">
      <c r="A4" s="197">
        <v>2</v>
      </c>
      <c r="B4" s="204" t="s">
        <v>203</v>
      </c>
      <c r="C4" s="202" t="s">
        <v>204</v>
      </c>
    </row>
    <row r="5" spans="1:3" ht="12.75">
      <c r="A5" s="197">
        <v>3</v>
      </c>
      <c r="B5" s="204" t="s">
        <v>205</v>
      </c>
      <c r="C5" s="202"/>
    </row>
    <row r="6" spans="1:3" ht="12.75">
      <c r="A6" s="196" t="s">
        <v>206</v>
      </c>
      <c r="B6" s="121" t="s">
        <v>207</v>
      </c>
      <c r="C6" s="201" t="s">
        <v>208</v>
      </c>
    </row>
    <row r="7" spans="1:3" ht="12.75">
      <c r="A7" s="196" t="s">
        <v>209</v>
      </c>
      <c r="B7" s="121" t="s">
        <v>210</v>
      </c>
      <c r="C7" s="201" t="s">
        <v>208</v>
      </c>
    </row>
    <row r="8" spans="1:3" ht="25.5">
      <c r="A8" s="196" t="s">
        <v>211</v>
      </c>
      <c r="B8" s="121" t="s">
        <v>212</v>
      </c>
      <c r="C8" s="201" t="s">
        <v>213</v>
      </c>
    </row>
    <row r="9" spans="1:3" ht="51">
      <c r="A9" s="196" t="s">
        <v>214</v>
      </c>
      <c r="B9" s="121" t="s">
        <v>215</v>
      </c>
      <c r="C9" s="201" t="s">
        <v>216</v>
      </c>
    </row>
    <row r="10" spans="1:3" ht="12.75">
      <c r="A10" s="196" t="s">
        <v>217</v>
      </c>
      <c r="B10" s="121" t="s">
        <v>218</v>
      </c>
      <c r="C10" s="201" t="s">
        <v>219</v>
      </c>
    </row>
    <row r="11" spans="1:3" ht="12.75">
      <c r="A11" s="196" t="s">
        <v>220</v>
      </c>
      <c r="B11" s="121" t="s">
        <v>221</v>
      </c>
      <c r="C11" s="201" t="s">
        <v>222</v>
      </c>
    </row>
    <row r="12" spans="1:3" ht="12.75">
      <c r="A12" s="196" t="s">
        <v>223</v>
      </c>
      <c r="B12" s="121" t="s">
        <v>224</v>
      </c>
      <c r="C12" s="201" t="s">
        <v>225</v>
      </c>
    </row>
    <row r="13" spans="1:3" ht="12.75">
      <c r="A13" s="196" t="s">
        <v>226</v>
      </c>
      <c r="B13" s="121" t="s">
        <v>227</v>
      </c>
      <c r="C13" s="201" t="s">
        <v>228</v>
      </c>
    </row>
    <row r="14" spans="1:3" ht="12.75">
      <c r="A14" s="197" t="s">
        <v>229</v>
      </c>
      <c r="B14" s="204" t="s">
        <v>230</v>
      </c>
      <c r="C14" s="202"/>
    </row>
    <row r="15" spans="1:3" s="199" customFormat="1" ht="12.75">
      <c r="A15" s="198" t="s">
        <v>231</v>
      </c>
      <c r="B15" s="121" t="s">
        <v>232</v>
      </c>
      <c r="C15" s="201" t="s">
        <v>208</v>
      </c>
    </row>
    <row r="16" spans="1:3" ht="25.5">
      <c r="A16" s="198" t="s">
        <v>233</v>
      </c>
      <c r="B16" s="121" t="s">
        <v>212</v>
      </c>
      <c r="C16" s="201" t="s">
        <v>213</v>
      </c>
    </row>
    <row r="17" spans="1:3" ht="51">
      <c r="A17" s="198" t="s">
        <v>234</v>
      </c>
      <c r="B17" s="121" t="s">
        <v>215</v>
      </c>
      <c r="C17" s="201" t="s">
        <v>216</v>
      </c>
    </row>
    <row r="18" spans="1:3" ht="12.75">
      <c r="A18" s="198" t="s">
        <v>235</v>
      </c>
      <c r="B18" s="121" t="s">
        <v>218</v>
      </c>
      <c r="C18" s="201" t="s">
        <v>236</v>
      </c>
    </row>
    <row r="19" spans="1:3" ht="12.75">
      <c r="A19" s="198" t="s">
        <v>237</v>
      </c>
      <c r="B19" s="121" t="s">
        <v>221</v>
      </c>
      <c r="C19" s="201" t="s">
        <v>222</v>
      </c>
    </row>
    <row r="20" spans="1:3" ht="12.75">
      <c r="A20" s="198" t="s">
        <v>238</v>
      </c>
      <c r="B20" s="121" t="s">
        <v>224</v>
      </c>
      <c r="C20" s="201" t="s">
        <v>225</v>
      </c>
    </row>
    <row r="21" spans="1:3" ht="12.75">
      <c r="A21" s="198" t="s">
        <v>239</v>
      </c>
      <c r="B21" s="121" t="s">
        <v>227</v>
      </c>
      <c r="C21" s="201" t="s">
        <v>240</v>
      </c>
    </row>
    <row r="22" spans="1:3" ht="12.75">
      <c r="A22" s="197" t="s">
        <v>241</v>
      </c>
      <c r="B22" s="204" t="s">
        <v>242</v>
      </c>
      <c r="C22" s="202"/>
    </row>
    <row r="23" spans="1:3" s="199" customFormat="1" ht="12.75">
      <c r="A23" s="198" t="s">
        <v>243</v>
      </c>
      <c r="B23" s="121" t="s">
        <v>244</v>
      </c>
      <c r="C23" s="201" t="s">
        <v>208</v>
      </c>
    </row>
    <row r="24" spans="1:3" ht="38.25">
      <c r="A24" s="198" t="s">
        <v>245</v>
      </c>
      <c r="B24" s="121" t="s">
        <v>246</v>
      </c>
      <c r="C24" s="201" t="s">
        <v>247</v>
      </c>
    </row>
    <row r="25" spans="1:3" ht="25.5">
      <c r="A25" s="198" t="s">
        <v>248</v>
      </c>
      <c r="B25" s="121" t="s">
        <v>212</v>
      </c>
      <c r="C25" s="201" t="s">
        <v>213</v>
      </c>
    </row>
    <row r="26" spans="1:3" ht="38.25">
      <c r="A26" s="198" t="s">
        <v>249</v>
      </c>
      <c r="B26" s="121" t="s">
        <v>215</v>
      </c>
      <c r="C26" s="201" t="s">
        <v>250</v>
      </c>
    </row>
    <row r="27" spans="1:3" ht="12.75">
      <c r="A27" s="198" t="s">
        <v>251</v>
      </c>
      <c r="B27" s="121" t="s">
        <v>218</v>
      </c>
      <c r="C27" s="201" t="s">
        <v>236</v>
      </c>
    </row>
    <row r="28" spans="1:3" ht="12.75">
      <c r="A28" s="198" t="s">
        <v>252</v>
      </c>
      <c r="B28" s="121" t="s">
        <v>221</v>
      </c>
      <c r="C28" s="201" t="s">
        <v>222</v>
      </c>
    </row>
    <row r="29" spans="1:3" ht="12.75">
      <c r="A29" s="198" t="s">
        <v>253</v>
      </c>
      <c r="B29" s="121" t="s">
        <v>224</v>
      </c>
      <c r="C29" s="201" t="s">
        <v>225</v>
      </c>
    </row>
    <row r="30" spans="1:3" ht="12.75">
      <c r="A30" s="198" t="s">
        <v>254</v>
      </c>
      <c r="B30" s="121" t="s">
        <v>227</v>
      </c>
      <c r="C30" s="201" t="s">
        <v>255</v>
      </c>
    </row>
    <row r="31" spans="1:3" ht="12.75">
      <c r="A31" s="197" t="s">
        <v>257</v>
      </c>
      <c r="B31" s="204" t="s">
        <v>258</v>
      </c>
      <c r="C31" s="202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="80" zoomScaleNormal="80" zoomScalePageLayoutView="0" workbookViewId="0" topLeftCell="A1">
      <selection activeCell="I19" sqref="I19"/>
    </sheetView>
  </sheetViews>
  <sheetFormatPr defaultColWidth="9.140625" defaultRowHeight="15"/>
  <cols>
    <col min="1" max="1" width="23.57421875" style="2" customWidth="1"/>
    <col min="2" max="2" width="36.140625" style="2" customWidth="1"/>
    <col min="3" max="7" width="9.140625" style="2" customWidth="1"/>
    <col min="8" max="8" width="9.28125" style="2" customWidth="1"/>
    <col min="9" max="9" width="20.7109375" style="2" customWidth="1"/>
    <col min="10" max="10" width="29.8515625" style="2" customWidth="1"/>
    <col min="11" max="11" width="9.140625" style="2" customWidth="1"/>
    <col min="12" max="12" width="42.140625" style="2" customWidth="1"/>
    <col min="13" max="13" width="39.8515625" style="2" customWidth="1"/>
    <col min="14" max="16384" width="9.140625" style="2" customWidth="1"/>
  </cols>
  <sheetData>
    <row r="1" spans="1:10" ht="32.25" customHeight="1">
      <c r="A1" s="256" t="s">
        <v>259</v>
      </c>
      <c r="B1" s="257"/>
      <c r="C1" s="257"/>
      <c r="D1" s="257"/>
      <c r="E1" s="257"/>
      <c r="F1" s="257"/>
      <c r="G1" s="257"/>
      <c r="H1" s="258"/>
      <c r="I1" s="85"/>
      <c r="J1" s="85"/>
    </row>
    <row r="2" spans="1:8" ht="12.75">
      <c r="A2" s="259" t="s">
        <v>260</v>
      </c>
      <c r="B2" s="260" t="s">
        <v>261</v>
      </c>
      <c r="C2" s="261" t="s">
        <v>262</v>
      </c>
      <c r="D2" s="262"/>
      <c r="E2" s="262"/>
      <c r="F2" s="262"/>
      <c r="G2" s="263"/>
      <c r="H2" s="264" t="s">
        <v>263</v>
      </c>
    </row>
    <row r="3" spans="1:8" ht="12.75">
      <c r="A3" s="259"/>
      <c r="B3" s="260"/>
      <c r="C3" s="207" t="s">
        <v>264</v>
      </c>
      <c r="D3" s="207" t="s">
        <v>265</v>
      </c>
      <c r="E3" s="207" t="s">
        <v>266</v>
      </c>
      <c r="F3" s="207" t="s">
        <v>267</v>
      </c>
      <c r="G3" s="207" t="s">
        <v>268</v>
      </c>
      <c r="H3" s="264"/>
    </row>
    <row r="4" spans="1:8" ht="12.75">
      <c r="A4" s="208"/>
      <c r="B4" s="209" t="s">
        <v>269</v>
      </c>
      <c r="C4" s="210"/>
      <c r="D4" s="210"/>
      <c r="E4" s="210"/>
      <c r="F4" s="211"/>
      <c r="G4" s="212"/>
      <c r="H4" s="264"/>
    </row>
    <row r="5" spans="1:8" ht="12.75">
      <c r="A5" s="247" t="s">
        <v>270</v>
      </c>
      <c r="B5" s="213" t="s">
        <v>271</v>
      </c>
      <c r="C5" s="214">
        <v>5</v>
      </c>
      <c r="D5" s="214">
        <v>6</v>
      </c>
      <c r="E5" s="214">
        <v>4</v>
      </c>
      <c r="F5" s="214">
        <v>3</v>
      </c>
      <c r="G5" s="214">
        <v>3</v>
      </c>
      <c r="H5" s="233">
        <f>SUM(C5,D5,E5,F5,G5)</f>
        <v>21</v>
      </c>
    </row>
    <row r="6" spans="1:8" ht="12.75">
      <c r="A6" s="247"/>
      <c r="B6" s="213" t="s">
        <v>272</v>
      </c>
      <c r="C6" s="214">
        <v>3</v>
      </c>
      <c r="D6" s="214">
        <v>3</v>
      </c>
      <c r="E6" s="214">
        <v>2</v>
      </c>
      <c r="F6" s="214">
        <v>2</v>
      </c>
      <c r="G6" s="214">
        <v>3</v>
      </c>
      <c r="H6" s="233">
        <f aca="true" t="shared" si="0" ref="H6:H26">SUM(C6,D6,E6,F6,G6)</f>
        <v>13</v>
      </c>
    </row>
    <row r="7" spans="1:8" ht="12.75">
      <c r="A7" s="247" t="s">
        <v>273</v>
      </c>
      <c r="B7" s="216" t="s">
        <v>274</v>
      </c>
      <c r="C7" s="214">
        <v>0</v>
      </c>
      <c r="D7" s="214">
        <v>0</v>
      </c>
      <c r="E7" s="214">
        <v>0</v>
      </c>
      <c r="F7" s="214">
        <v>0</v>
      </c>
      <c r="G7" s="214">
        <v>0</v>
      </c>
      <c r="H7" s="233">
        <f t="shared" si="0"/>
        <v>0</v>
      </c>
    </row>
    <row r="8" spans="1:8" ht="12.75">
      <c r="A8" s="247"/>
      <c r="B8" s="216" t="s">
        <v>275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33">
        <f t="shared" si="0"/>
        <v>0</v>
      </c>
    </row>
    <row r="9" spans="1:8" ht="12.75">
      <c r="A9" s="254" t="s">
        <v>276</v>
      </c>
      <c r="B9" s="217" t="s">
        <v>277</v>
      </c>
      <c r="C9" s="214">
        <v>3</v>
      </c>
      <c r="D9" s="214">
        <v>3</v>
      </c>
      <c r="E9" s="214">
        <v>3</v>
      </c>
      <c r="F9" s="214">
        <v>3</v>
      </c>
      <c r="G9" s="214">
        <v>3</v>
      </c>
      <c r="H9" s="233">
        <f t="shared" si="0"/>
        <v>15</v>
      </c>
    </row>
    <row r="10" spans="1:8" ht="12.75">
      <c r="A10" s="255"/>
      <c r="B10" s="218" t="s">
        <v>325</v>
      </c>
      <c r="C10" s="219">
        <v>0</v>
      </c>
      <c r="D10" s="219">
        <v>0</v>
      </c>
      <c r="E10" s="219">
        <v>0</v>
      </c>
      <c r="F10" s="219">
        <v>0</v>
      </c>
      <c r="G10" s="219">
        <v>0</v>
      </c>
      <c r="H10" s="233">
        <f t="shared" si="0"/>
        <v>0</v>
      </c>
    </row>
    <row r="11" spans="1:8" ht="12.75">
      <c r="A11" s="247" t="s">
        <v>278</v>
      </c>
      <c r="B11" s="213" t="s">
        <v>279</v>
      </c>
      <c r="C11" s="214">
        <v>5</v>
      </c>
      <c r="D11" s="214">
        <v>5</v>
      </c>
      <c r="E11" s="214"/>
      <c r="F11" s="214"/>
      <c r="G11" s="214"/>
      <c r="H11" s="233">
        <f t="shared" si="0"/>
        <v>10</v>
      </c>
    </row>
    <row r="12" spans="1:8" ht="12.75">
      <c r="A12" s="247"/>
      <c r="B12" s="216" t="s">
        <v>280</v>
      </c>
      <c r="C12" s="214"/>
      <c r="D12" s="214"/>
      <c r="E12" s="214">
        <v>3</v>
      </c>
      <c r="F12" s="214">
        <v>3</v>
      </c>
      <c r="G12" s="216">
        <v>4</v>
      </c>
      <c r="H12" s="233">
        <f t="shared" si="0"/>
        <v>10</v>
      </c>
    </row>
    <row r="13" spans="1:8" ht="12.75">
      <c r="A13" s="247"/>
      <c r="B13" s="213" t="s">
        <v>281</v>
      </c>
      <c r="C13" s="214"/>
      <c r="D13" s="214"/>
      <c r="E13" s="214">
        <v>2</v>
      </c>
      <c r="F13" s="214">
        <v>2</v>
      </c>
      <c r="G13" s="214">
        <v>2</v>
      </c>
      <c r="H13" s="233">
        <f t="shared" si="0"/>
        <v>6</v>
      </c>
    </row>
    <row r="14" spans="1:8" ht="12.75">
      <c r="A14" s="247"/>
      <c r="B14" s="220" t="s">
        <v>282</v>
      </c>
      <c r="C14" s="216">
        <v>1</v>
      </c>
      <c r="D14" s="216">
        <v>1</v>
      </c>
      <c r="E14" s="214">
        <v>1</v>
      </c>
      <c r="F14" s="214">
        <v>1</v>
      </c>
      <c r="G14" s="214">
        <v>1</v>
      </c>
      <c r="H14" s="233">
        <f t="shared" si="0"/>
        <v>5</v>
      </c>
    </row>
    <row r="15" spans="1:8" ht="12.75">
      <c r="A15" s="247" t="s">
        <v>283</v>
      </c>
      <c r="B15" s="213" t="s">
        <v>284</v>
      </c>
      <c r="C15" s="214">
        <v>2</v>
      </c>
      <c r="D15" s="214">
        <v>2</v>
      </c>
      <c r="E15" s="214">
        <v>2</v>
      </c>
      <c r="F15" s="214">
        <v>2</v>
      </c>
      <c r="G15" s="214">
        <v>3</v>
      </c>
      <c r="H15" s="233">
        <f t="shared" si="0"/>
        <v>11</v>
      </c>
    </row>
    <row r="16" spans="1:8" ht="12.75">
      <c r="A16" s="247"/>
      <c r="B16" s="216" t="s">
        <v>285</v>
      </c>
      <c r="C16" s="216">
        <v>1</v>
      </c>
      <c r="D16" s="214">
        <v>1</v>
      </c>
      <c r="E16" s="214">
        <v>1</v>
      </c>
      <c r="F16" s="214">
        <v>1</v>
      </c>
      <c r="G16" s="214">
        <v>2</v>
      </c>
      <c r="H16" s="233">
        <f t="shared" si="0"/>
        <v>6</v>
      </c>
    </row>
    <row r="17" spans="1:8" ht="12.75">
      <c r="A17" s="247"/>
      <c r="B17" s="213" t="s">
        <v>286</v>
      </c>
      <c r="C17" s="214">
        <v>1</v>
      </c>
      <c r="D17" s="214">
        <v>1</v>
      </c>
      <c r="E17" s="214">
        <v>2</v>
      </c>
      <c r="F17" s="214">
        <v>2</v>
      </c>
      <c r="G17" s="214">
        <v>2</v>
      </c>
      <c r="H17" s="233">
        <f t="shared" si="0"/>
        <v>8</v>
      </c>
    </row>
    <row r="18" spans="1:8" ht="12.75">
      <c r="A18" s="247" t="s">
        <v>287</v>
      </c>
      <c r="B18" s="213" t="s">
        <v>288</v>
      </c>
      <c r="C18" s="214"/>
      <c r="D18" s="214"/>
      <c r="E18" s="214">
        <v>2</v>
      </c>
      <c r="F18" s="214">
        <v>2</v>
      </c>
      <c r="G18" s="214">
        <v>3</v>
      </c>
      <c r="H18" s="233">
        <f t="shared" si="0"/>
        <v>7</v>
      </c>
    </row>
    <row r="19" spans="1:8" ht="12.75">
      <c r="A19" s="247"/>
      <c r="B19" s="216" t="s">
        <v>289</v>
      </c>
      <c r="C19" s="214"/>
      <c r="D19" s="214"/>
      <c r="E19" s="216">
        <v>1</v>
      </c>
      <c r="F19" s="214">
        <v>2</v>
      </c>
      <c r="G19" s="214">
        <v>2</v>
      </c>
      <c r="H19" s="233">
        <f t="shared" si="0"/>
        <v>5</v>
      </c>
    </row>
    <row r="20" spans="1:8" ht="12.75">
      <c r="A20" s="247"/>
      <c r="B20" s="216" t="s">
        <v>290</v>
      </c>
      <c r="C20" s="214">
        <v>1</v>
      </c>
      <c r="D20" s="214">
        <v>1</v>
      </c>
      <c r="E20" s="216">
        <v>2</v>
      </c>
      <c r="F20" s="214">
        <v>2</v>
      </c>
      <c r="G20" s="214">
        <v>2</v>
      </c>
      <c r="H20" s="233">
        <f t="shared" si="0"/>
        <v>8</v>
      </c>
    </row>
    <row r="21" spans="1:8" ht="12.75">
      <c r="A21" s="247" t="s">
        <v>291</v>
      </c>
      <c r="B21" s="213" t="s">
        <v>292</v>
      </c>
      <c r="C21" s="214">
        <v>1</v>
      </c>
      <c r="D21" s="214">
        <v>1</v>
      </c>
      <c r="E21" s="214">
        <v>1</v>
      </c>
      <c r="F21" s="214">
        <v>1</v>
      </c>
      <c r="G21" s="214"/>
      <c r="H21" s="233">
        <f t="shared" si="0"/>
        <v>4</v>
      </c>
    </row>
    <row r="22" spans="1:8" ht="12.75">
      <c r="A22" s="247"/>
      <c r="B22" s="216" t="s">
        <v>293</v>
      </c>
      <c r="C22" s="214">
        <v>1</v>
      </c>
      <c r="D22" s="214">
        <v>1</v>
      </c>
      <c r="E22" s="214">
        <v>1</v>
      </c>
      <c r="F22" s="216">
        <v>1</v>
      </c>
      <c r="G22" s="214"/>
      <c r="H22" s="233">
        <f t="shared" si="0"/>
        <v>4</v>
      </c>
    </row>
    <row r="23" spans="1:8" ht="25.5">
      <c r="A23" s="221" t="s">
        <v>294</v>
      </c>
      <c r="B23" s="216" t="s">
        <v>295</v>
      </c>
      <c r="C23" s="216">
        <v>0</v>
      </c>
      <c r="D23" s="214"/>
      <c r="E23" s="214"/>
      <c r="F23" s="214"/>
      <c r="G23" s="214"/>
      <c r="H23" s="233">
        <f t="shared" si="0"/>
        <v>0</v>
      </c>
    </row>
    <row r="24" spans="1:10" ht="12.75">
      <c r="A24" s="194" t="s">
        <v>296</v>
      </c>
      <c r="B24" s="217" t="s">
        <v>296</v>
      </c>
      <c r="C24" s="214">
        <v>2</v>
      </c>
      <c r="D24" s="214">
        <v>2</v>
      </c>
      <c r="E24" s="214">
        <v>2</v>
      </c>
      <c r="F24" s="213">
        <v>2</v>
      </c>
      <c r="G24" s="213">
        <v>1</v>
      </c>
      <c r="H24" s="233">
        <f t="shared" si="0"/>
        <v>9</v>
      </c>
      <c r="I24" s="98"/>
      <c r="J24" s="98"/>
    </row>
    <row r="25" spans="1:8" ht="12.75">
      <c r="A25" s="248" t="s">
        <v>297</v>
      </c>
      <c r="B25" s="216" t="s">
        <v>298</v>
      </c>
      <c r="C25" s="216">
        <v>1</v>
      </c>
      <c r="D25" s="216">
        <v>1</v>
      </c>
      <c r="E25" s="216">
        <v>1</v>
      </c>
      <c r="F25" s="214">
        <v>1</v>
      </c>
      <c r="G25" s="214">
        <v>1</v>
      </c>
      <c r="H25" s="233">
        <f t="shared" si="0"/>
        <v>5</v>
      </c>
    </row>
    <row r="26" spans="1:8" ht="12.75">
      <c r="A26" s="248"/>
      <c r="B26" s="216" t="s">
        <v>299</v>
      </c>
      <c r="C26" s="216">
        <v>2</v>
      </c>
      <c r="D26" s="216">
        <v>2</v>
      </c>
      <c r="E26" s="216">
        <v>2</v>
      </c>
      <c r="F26" s="216">
        <v>2</v>
      </c>
      <c r="G26" s="213">
        <v>3</v>
      </c>
      <c r="H26" s="233">
        <f t="shared" si="0"/>
        <v>11</v>
      </c>
    </row>
    <row r="27" spans="1:8" ht="12.75">
      <c r="A27" s="208"/>
      <c r="B27" s="215" t="s">
        <v>300</v>
      </c>
      <c r="C27" s="215">
        <f aca="true" t="shared" si="1" ref="C27:H27">SUM(C5:C26)</f>
        <v>29</v>
      </c>
      <c r="D27" s="215">
        <f t="shared" si="1"/>
        <v>30</v>
      </c>
      <c r="E27" s="215">
        <f t="shared" si="1"/>
        <v>32</v>
      </c>
      <c r="F27" s="215">
        <f t="shared" si="1"/>
        <v>32</v>
      </c>
      <c r="G27" s="215">
        <f t="shared" si="1"/>
        <v>35</v>
      </c>
      <c r="H27" s="233">
        <f t="shared" si="1"/>
        <v>158</v>
      </c>
    </row>
    <row r="28" spans="1:8" ht="25.5">
      <c r="A28" s="208"/>
      <c r="B28" s="222" t="s">
        <v>301</v>
      </c>
      <c r="C28" s="223"/>
      <c r="D28" s="223"/>
      <c r="E28" s="223"/>
      <c r="F28" s="223"/>
      <c r="G28" s="223"/>
      <c r="H28" s="234"/>
    </row>
    <row r="29" spans="1:8" ht="12.75">
      <c r="A29" s="224" t="s">
        <v>87</v>
      </c>
      <c r="B29" s="214" t="s">
        <v>302</v>
      </c>
      <c r="C29" s="213"/>
      <c r="D29" s="213"/>
      <c r="E29" s="213"/>
      <c r="F29" s="213">
        <v>0.5</v>
      </c>
      <c r="G29" s="213">
        <v>0.5</v>
      </c>
      <c r="H29" s="235">
        <f>SUM(C29,D29,E29,F29,G29)</f>
        <v>1</v>
      </c>
    </row>
    <row r="30" spans="1:8" ht="12.75">
      <c r="A30" s="224" t="s">
        <v>303</v>
      </c>
      <c r="B30" s="214" t="s">
        <v>304</v>
      </c>
      <c r="C30" s="213"/>
      <c r="D30" s="213"/>
      <c r="E30" s="213"/>
      <c r="F30" s="213">
        <v>0.5</v>
      </c>
      <c r="G30" s="213"/>
      <c r="H30" s="235">
        <f>SUM(C30,D30,E30,F30,G30)</f>
        <v>0.5</v>
      </c>
    </row>
    <row r="31" spans="1:8" ht="12.75">
      <c r="A31" s="224" t="s">
        <v>87</v>
      </c>
      <c r="B31" s="214" t="s">
        <v>305</v>
      </c>
      <c r="C31" s="213"/>
      <c r="D31" s="213"/>
      <c r="E31" s="213"/>
      <c r="F31" s="213"/>
      <c r="G31" s="213">
        <v>0.5</v>
      </c>
      <c r="H31" s="235">
        <f>SUM(C31,D31,E31,F31,G31)</f>
        <v>0.5</v>
      </c>
    </row>
    <row r="32" spans="1:8" ht="38.25">
      <c r="A32" s="208"/>
      <c r="B32" s="222" t="s">
        <v>306</v>
      </c>
      <c r="C32" s="225">
        <f aca="true" t="shared" si="2" ref="C32:H32">SUM(C29:C31)</f>
        <v>0</v>
      </c>
      <c r="D32" s="225">
        <f t="shared" si="2"/>
        <v>0</v>
      </c>
      <c r="E32" s="225">
        <f t="shared" si="2"/>
        <v>0</v>
      </c>
      <c r="F32" s="225">
        <f t="shared" si="2"/>
        <v>1</v>
      </c>
      <c r="G32" s="225">
        <f t="shared" si="2"/>
        <v>1</v>
      </c>
      <c r="H32" s="235">
        <f t="shared" si="2"/>
        <v>2</v>
      </c>
    </row>
    <row r="33" spans="1:8" ht="12.75">
      <c r="A33" s="226"/>
      <c r="B33" s="227" t="s">
        <v>44</v>
      </c>
      <c r="C33" s="228">
        <f aca="true" t="shared" si="3" ref="C33:H33">SUM(C27,C32)</f>
        <v>29</v>
      </c>
      <c r="D33" s="228">
        <f t="shared" si="3"/>
        <v>30</v>
      </c>
      <c r="E33" s="228">
        <f t="shared" si="3"/>
        <v>32</v>
      </c>
      <c r="F33" s="228">
        <f t="shared" si="3"/>
        <v>33</v>
      </c>
      <c r="G33" s="228">
        <f t="shared" si="3"/>
        <v>36</v>
      </c>
      <c r="H33" s="236">
        <f t="shared" si="3"/>
        <v>160</v>
      </c>
    </row>
    <row r="34" spans="1:8" s="206" customFormat="1" ht="12.75">
      <c r="A34" s="250" t="s">
        <v>138</v>
      </c>
      <c r="B34" s="250"/>
      <c r="C34" s="250"/>
      <c r="D34" s="250"/>
      <c r="E34" s="250"/>
      <c r="F34" s="250"/>
      <c r="G34" s="250"/>
      <c r="H34" s="250"/>
    </row>
    <row r="35" spans="1:8" s="206" customFormat="1" ht="28.5" customHeight="1">
      <c r="A35" s="251" t="s">
        <v>319</v>
      </c>
      <c r="B35" s="251"/>
      <c r="C35" s="251"/>
      <c r="D35" s="251"/>
      <c r="E35" s="251"/>
      <c r="F35" s="251"/>
      <c r="G35" s="251"/>
      <c r="H35" s="251"/>
    </row>
    <row r="36" spans="1:8" s="206" customFormat="1" ht="24.75" customHeight="1">
      <c r="A36" s="244" t="s">
        <v>320</v>
      </c>
      <c r="B36" s="244"/>
      <c r="C36" s="244"/>
      <c r="D36" s="244"/>
      <c r="E36" s="244"/>
      <c r="F36" s="244"/>
      <c r="G36" s="244"/>
      <c r="H36" s="244"/>
    </row>
    <row r="37" spans="1:8" s="206" customFormat="1" ht="30.75" customHeight="1">
      <c r="A37" s="252" t="s">
        <v>321</v>
      </c>
      <c r="B37" s="252"/>
      <c r="C37" s="252"/>
      <c r="D37" s="252"/>
      <c r="E37" s="252"/>
      <c r="F37" s="252"/>
      <c r="G37" s="252"/>
      <c r="H37" s="252"/>
    </row>
    <row r="38" spans="1:8" s="206" customFormat="1" ht="27" customHeight="1">
      <c r="A38" s="244" t="s">
        <v>307</v>
      </c>
      <c r="B38" s="244"/>
      <c r="C38" s="244"/>
      <c r="D38" s="244"/>
      <c r="E38" s="244"/>
      <c r="F38" s="244"/>
      <c r="G38" s="244"/>
      <c r="H38" s="244"/>
    </row>
    <row r="39" spans="1:8" s="206" customFormat="1" ht="26.25" customHeight="1">
      <c r="A39" s="253" t="s">
        <v>308</v>
      </c>
      <c r="B39" s="253"/>
      <c r="C39" s="253"/>
      <c r="D39" s="253"/>
      <c r="E39" s="253"/>
      <c r="F39" s="253"/>
      <c r="G39" s="253"/>
      <c r="H39" s="253"/>
    </row>
    <row r="40" spans="1:9" s="206" customFormat="1" ht="41.25" customHeight="1">
      <c r="A40" s="244" t="s">
        <v>309</v>
      </c>
      <c r="B40" s="244"/>
      <c r="C40" s="244"/>
      <c r="D40" s="244"/>
      <c r="E40" s="244"/>
      <c r="F40" s="244"/>
      <c r="G40" s="244"/>
      <c r="H40" s="244"/>
      <c r="I40" s="239"/>
    </row>
    <row r="41" spans="1:9" s="206" customFormat="1" ht="12.75">
      <c r="A41" s="244" t="s">
        <v>310</v>
      </c>
      <c r="B41" s="244"/>
      <c r="C41" s="244"/>
      <c r="D41" s="244"/>
      <c r="E41" s="244"/>
      <c r="F41" s="244"/>
      <c r="G41" s="244"/>
      <c r="H41" s="244"/>
      <c r="I41" s="239"/>
    </row>
    <row r="42" spans="1:9" s="206" customFormat="1" ht="42.75" customHeight="1">
      <c r="A42" s="244" t="s">
        <v>311</v>
      </c>
      <c r="B42" s="244"/>
      <c r="C42" s="244"/>
      <c r="D42" s="244"/>
      <c r="E42" s="244"/>
      <c r="F42" s="244"/>
      <c r="G42" s="244"/>
      <c r="H42" s="244"/>
      <c r="I42" s="239"/>
    </row>
    <row r="43" spans="1:9" s="206" customFormat="1" ht="12.75">
      <c r="A43" s="245" t="s">
        <v>312</v>
      </c>
      <c r="B43" s="245"/>
      <c r="C43" s="245"/>
      <c r="D43" s="245"/>
      <c r="E43" s="245"/>
      <c r="F43" s="245"/>
      <c r="G43" s="245"/>
      <c r="H43" s="245"/>
      <c r="I43" s="237"/>
    </row>
    <row r="44" spans="1:9" s="206" customFormat="1" ht="12.75">
      <c r="A44" s="237"/>
      <c r="B44" s="72" t="s">
        <v>198</v>
      </c>
      <c r="C44" s="238">
        <v>5</v>
      </c>
      <c r="D44" s="238">
        <v>5</v>
      </c>
      <c r="E44" s="238">
        <v>5</v>
      </c>
      <c r="F44" s="238">
        <v>5</v>
      </c>
      <c r="G44" s="238">
        <v>6</v>
      </c>
      <c r="H44" s="237"/>
      <c r="I44" s="237"/>
    </row>
    <row r="45" spans="1:9" s="206" customFormat="1" ht="12.75">
      <c r="A45" s="237"/>
      <c r="B45" s="72" t="s">
        <v>66</v>
      </c>
      <c r="C45" s="238">
        <v>34</v>
      </c>
      <c r="D45" s="238">
        <v>34</v>
      </c>
      <c r="E45" s="238">
        <v>34</v>
      </c>
      <c r="F45" s="238">
        <v>34</v>
      </c>
      <c r="G45" s="238">
        <v>34</v>
      </c>
      <c r="H45" s="237"/>
      <c r="I45" s="237"/>
    </row>
    <row r="46" spans="1:11" ht="25.5">
      <c r="A46" s="38" t="s">
        <v>45</v>
      </c>
      <c r="B46" s="38"/>
      <c r="C46" s="39">
        <f>C33/C44</f>
        <v>5.8</v>
      </c>
      <c r="D46" s="39">
        <f>D33/D44</f>
        <v>6</v>
      </c>
      <c r="E46" s="39">
        <f>E33/E44</f>
        <v>6.4</v>
      </c>
      <c r="F46" s="39">
        <f>F33/F44</f>
        <v>6.6</v>
      </c>
      <c r="G46" s="39">
        <f>G33/G44</f>
        <v>6</v>
      </c>
      <c r="H46" s="38"/>
      <c r="I46" s="229"/>
      <c r="J46" s="40" t="s">
        <v>46</v>
      </c>
      <c r="K46" s="40"/>
    </row>
    <row r="47" spans="1:11" ht="25.5">
      <c r="A47" s="38" t="s">
        <v>313</v>
      </c>
      <c r="B47" s="38"/>
      <c r="C47" s="41">
        <f>C33*C45</f>
        <v>986</v>
      </c>
      <c r="D47" s="41">
        <f>D33*D45</f>
        <v>1020</v>
      </c>
      <c r="E47" s="41">
        <f>E33*E45</f>
        <v>1088</v>
      </c>
      <c r="F47" s="41">
        <f>F33*F45</f>
        <v>1122</v>
      </c>
      <c r="G47" s="41">
        <f>G33*G45</f>
        <v>1224</v>
      </c>
      <c r="H47" s="41">
        <f>SUM(C47:G47)</f>
        <v>5440</v>
      </c>
      <c r="I47" s="186"/>
      <c r="J47" s="40" t="s">
        <v>51</v>
      </c>
      <c r="K47" s="40"/>
    </row>
    <row r="48" spans="1:11" ht="25.5">
      <c r="A48" s="249" t="s">
        <v>49</v>
      </c>
      <c r="B48" s="42" t="s">
        <v>314</v>
      </c>
      <c r="C48" s="41"/>
      <c r="D48" s="41"/>
      <c r="E48" s="41"/>
      <c r="F48" s="41"/>
      <c r="G48" s="41"/>
      <c r="H48" s="41">
        <f>H27*34</f>
        <v>5372</v>
      </c>
      <c r="I48" s="193">
        <f>H48/H51*100</f>
        <v>75.23809523809524</v>
      </c>
      <c r="J48" s="40" t="s">
        <v>51</v>
      </c>
      <c r="K48" s="40"/>
    </row>
    <row r="49" spans="1:11" ht="25.5">
      <c r="A49" s="249"/>
      <c r="B49" s="42" t="s">
        <v>315</v>
      </c>
      <c r="C49" s="41"/>
      <c r="D49" s="41"/>
      <c r="E49" s="41"/>
      <c r="F49" s="41"/>
      <c r="G49" s="41"/>
      <c r="H49" s="41">
        <f>H32*34</f>
        <v>68</v>
      </c>
      <c r="I49" s="246">
        <f>(H49+H50)/H51*100</f>
        <v>24.761904761904763</v>
      </c>
      <c r="J49" s="40" t="s">
        <v>51</v>
      </c>
      <c r="K49" s="40"/>
    </row>
    <row r="50" spans="1:13" ht="127.5">
      <c r="A50" s="249"/>
      <c r="B50" s="45" t="s">
        <v>316</v>
      </c>
      <c r="C50" s="41"/>
      <c r="D50" s="41"/>
      <c r="E50" s="41"/>
      <c r="F50" s="41"/>
      <c r="G50" s="41"/>
      <c r="H50" s="241">
        <v>1700</v>
      </c>
      <c r="I50" s="246"/>
      <c r="J50" s="240" t="s">
        <v>324</v>
      </c>
      <c r="K50" s="242">
        <f>H48*30/70-H49</f>
        <v>2234.285714285714</v>
      </c>
      <c r="L50" s="112" t="s">
        <v>323</v>
      </c>
      <c r="M50" s="112"/>
    </row>
    <row r="51" spans="1:10" ht="12.75">
      <c r="A51" s="249"/>
      <c r="B51" s="42" t="s">
        <v>317</v>
      </c>
      <c r="C51" s="41"/>
      <c r="D51" s="41"/>
      <c r="E51" s="41"/>
      <c r="F51" s="41"/>
      <c r="G51" s="41"/>
      <c r="H51" s="46">
        <f>SUM(H48:H50)</f>
        <v>7140</v>
      </c>
      <c r="I51" s="186"/>
      <c r="J51" s="40" t="s">
        <v>51</v>
      </c>
    </row>
    <row r="52" spans="1:13" ht="102">
      <c r="A52" s="230"/>
      <c r="B52" s="49" t="s">
        <v>318</v>
      </c>
      <c r="C52" s="231"/>
      <c r="D52" s="231"/>
      <c r="E52" s="231"/>
      <c r="F52" s="231"/>
      <c r="G52" s="231"/>
      <c r="H52" s="48">
        <f>SUM(H48,H49,K50)</f>
        <v>7674.285714285714</v>
      </c>
      <c r="I52" s="243" t="s">
        <v>322</v>
      </c>
      <c r="J52" s="116" t="s">
        <v>326</v>
      </c>
      <c r="L52" s="232"/>
      <c r="M52" s="232"/>
    </row>
  </sheetData>
  <sheetProtection/>
  <mergeCells count="25">
    <mergeCell ref="A1:H1"/>
    <mergeCell ref="A2:A3"/>
    <mergeCell ref="B2:B3"/>
    <mergeCell ref="C2:G2"/>
    <mergeCell ref="H2:H4"/>
    <mergeCell ref="A36:H36"/>
    <mergeCell ref="A37:H37"/>
    <mergeCell ref="A38:H38"/>
    <mergeCell ref="A39:H39"/>
    <mergeCell ref="A5:A6"/>
    <mergeCell ref="A7:A8"/>
    <mergeCell ref="A9:A10"/>
    <mergeCell ref="A11:A14"/>
    <mergeCell ref="A15:A17"/>
    <mergeCell ref="A18:A20"/>
    <mergeCell ref="A40:H40"/>
    <mergeCell ref="A41:H41"/>
    <mergeCell ref="A42:H42"/>
    <mergeCell ref="A43:H43"/>
    <mergeCell ref="I49:I50"/>
    <mergeCell ref="A21:A22"/>
    <mergeCell ref="A25:A26"/>
    <mergeCell ref="A48:A51"/>
    <mergeCell ref="A34:H34"/>
    <mergeCell ref="A35:H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70" zoomScaleNormal="70" zoomScalePageLayoutView="0" workbookViewId="0" topLeftCell="A28">
      <selection activeCell="B41" sqref="B41:B42"/>
    </sheetView>
  </sheetViews>
  <sheetFormatPr defaultColWidth="26.57421875" defaultRowHeight="15"/>
  <cols>
    <col min="1" max="1" width="21.421875" style="51" customWidth="1"/>
    <col min="2" max="2" width="34.140625" style="2" customWidth="1"/>
    <col min="3" max="4" width="12.57421875" style="2" customWidth="1"/>
    <col min="5" max="8" width="10.8515625" style="2" customWidth="1"/>
    <col min="9" max="9" width="20.140625" style="2" customWidth="1"/>
    <col min="10" max="10" width="18.7109375" style="2" customWidth="1"/>
    <col min="11" max="11" width="21.8515625" style="2" customWidth="1"/>
    <col min="12" max="12" width="46.8515625" style="2" customWidth="1"/>
    <col min="13" max="255" width="9.140625" style="2" customWidth="1"/>
    <col min="256" max="16384" width="26.57421875" style="2" customWidth="1"/>
  </cols>
  <sheetData>
    <row r="1" spans="1:13" ht="25.5">
      <c r="A1" s="1" t="s">
        <v>57</v>
      </c>
      <c r="L1" s="123" t="s">
        <v>188</v>
      </c>
      <c r="M1" s="123" t="s">
        <v>185</v>
      </c>
    </row>
    <row r="2" spans="1:13" ht="15.75">
      <c r="A2" s="66"/>
      <c r="L2" s="186" t="s">
        <v>191</v>
      </c>
      <c r="M2" s="186" t="s">
        <v>186</v>
      </c>
    </row>
    <row r="3" spans="1:14" ht="12.75">
      <c r="A3" s="273" t="s">
        <v>0</v>
      </c>
      <c r="B3" s="275" t="s">
        <v>192</v>
      </c>
      <c r="C3" s="276"/>
      <c r="D3" s="276"/>
      <c r="E3" s="276"/>
      <c r="F3" s="276"/>
      <c r="G3" s="276"/>
      <c r="H3" s="277"/>
      <c r="I3" s="3"/>
      <c r="J3" s="3"/>
      <c r="L3" s="192" t="s">
        <v>184</v>
      </c>
      <c r="M3" s="192" t="s">
        <v>186</v>
      </c>
      <c r="N3" s="3"/>
    </row>
    <row r="4" spans="1:14" ht="12.75">
      <c r="A4" s="274"/>
      <c r="B4" s="269" t="s">
        <v>5</v>
      </c>
      <c r="C4" s="269" t="s">
        <v>6</v>
      </c>
      <c r="D4" s="269" t="s">
        <v>7</v>
      </c>
      <c r="E4" s="278" t="s">
        <v>1</v>
      </c>
      <c r="F4" s="278"/>
      <c r="G4" s="279" t="s">
        <v>2</v>
      </c>
      <c r="H4" s="280"/>
      <c r="J4" s="3"/>
      <c r="K4" s="3"/>
      <c r="L4" s="192" t="s">
        <v>187</v>
      </c>
      <c r="M4" s="192" t="s">
        <v>186</v>
      </c>
      <c r="N4" s="3"/>
    </row>
    <row r="5" spans="1:14" ht="12.75">
      <c r="A5" s="274"/>
      <c r="B5" s="270"/>
      <c r="C5" s="270"/>
      <c r="D5" s="270"/>
      <c r="E5" s="279" t="s">
        <v>3</v>
      </c>
      <c r="F5" s="281"/>
      <c r="G5" s="281" t="s">
        <v>4</v>
      </c>
      <c r="H5" s="280"/>
      <c r="J5" s="3"/>
      <c r="K5" s="3"/>
      <c r="L5" s="192" t="s">
        <v>116</v>
      </c>
      <c r="M5" s="192" t="s">
        <v>186</v>
      </c>
      <c r="N5" s="3"/>
    </row>
    <row r="6" spans="1:14" ht="38.25">
      <c r="A6" s="274"/>
      <c r="B6" s="271"/>
      <c r="C6" s="271"/>
      <c r="D6" s="271"/>
      <c r="E6" s="4" t="s">
        <v>8</v>
      </c>
      <c r="F6" s="4" t="s">
        <v>9</v>
      </c>
      <c r="G6" s="4" t="s">
        <v>8</v>
      </c>
      <c r="H6" s="7" t="s">
        <v>9</v>
      </c>
      <c r="J6" s="62" t="s">
        <v>59</v>
      </c>
      <c r="K6" s="3"/>
      <c r="L6" s="192" t="s">
        <v>189</v>
      </c>
      <c r="M6" s="192" t="s">
        <v>190</v>
      </c>
      <c r="N6" s="3"/>
    </row>
    <row r="7" spans="1:14" ht="12.75">
      <c r="A7" s="272" t="s">
        <v>10</v>
      </c>
      <c r="B7" s="63" t="s">
        <v>61</v>
      </c>
      <c r="C7" s="14" t="s">
        <v>11</v>
      </c>
      <c r="D7" s="14">
        <f>F7+H7</f>
        <v>136</v>
      </c>
      <c r="E7" s="14">
        <v>2</v>
      </c>
      <c r="F7" s="14">
        <f>E7*34</f>
        <v>68</v>
      </c>
      <c r="G7" s="14">
        <v>2</v>
      </c>
      <c r="H7" s="64">
        <f>G7*34</f>
        <v>68</v>
      </c>
      <c r="J7" s="12">
        <v>1</v>
      </c>
      <c r="K7" s="3"/>
      <c r="L7" s="192" t="s">
        <v>36</v>
      </c>
      <c r="M7" s="192" t="s">
        <v>186</v>
      </c>
      <c r="N7" s="3"/>
    </row>
    <row r="8" spans="1:14" ht="25.5">
      <c r="A8" s="272"/>
      <c r="B8" s="8" t="s">
        <v>12</v>
      </c>
      <c r="C8" s="9" t="s">
        <v>11</v>
      </c>
      <c r="D8" s="10">
        <f aca="true" t="shared" si="0" ref="D8:D31">F8+H8</f>
        <v>204</v>
      </c>
      <c r="E8" s="9">
        <v>3</v>
      </c>
      <c r="F8" s="10">
        <f aca="true" t="shared" si="1" ref="F8:F28">E8*34</f>
        <v>102</v>
      </c>
      <c r="G8" s="9">
        <v>3</v>
      </c>
      <c r="H8" s="13">
        <f>G8*34</f>
        <v>102</v>
      </c>
      <c r="J8" s="12">
        <v>2</v>
      </c>
      <c r="K8" s="3"/>
      <c r="L8" s="192" t="s">
        <v>194</v>
      </c>
      <c r="M8" s="192" t="s">
        <v>186</v>
      </c>
      <c r="N8" s="3"/>
    </row>
    <row r="9" spans="1:14" ht="12.75">
      <c r="A9" s="272" t="s">
        <v>13</v>
      </c>
      <c r="B9" s="14" t="s">
        <v>62</v>
      </c>
      <c r="C9" s="9"/>
      <c r="D9" s="10">
        <f t="shared" si="0"/>
        <v>0</v>
      </c>
      <c r="E9" s="9"/>
      <c r="F9" s="10">
        <f t="shared" si="1"/>
        <v>0</v>
      </c>
      <c r="G9" s="9"/>
      <c r="H9" s="13"/>
      <c r="J9" s="3"/>
      <c r="K9" s="3"/>
      <c r="L9" s="192" t="s">
        <v>193</v>
      </c>
      <c r="M9" s="192" t="s">
        <v>186</v>
      </c>
      <c r="N9" s="3"/>
    </row>
    <row r="10" spans="1:14" ht="12.75">
      <c r="A10" s="272"/>
      <c r="B10" s="14" t="s">
        <v>63</v>
      </c>
      <c r="C10" s="9"/>
      <c r="D10" s="10">
        <f t="shared" si="0"/>
        <v>0</v>
      </c>
      <c r="E10" s="9"/>
      <c r="F10" s="10">
        <f t="shared" si="1"/>
        <v>0</v>
      </c>
      <c r="G10" s="9"/>
      <c r="H10" s="13"/>
      <c r="J10" s="3"/>
      <c r="K10" s="3"/>
      <c r="L10" s="192" t="s">
        <v>197</v>
      </c>
      <c r="M10" s="192" t="s">
        <v>186</v>
      </c>
      <c r="N10" s="3"/>
    </row>
    <row r="11" spans="1:14" ht="12.75">
      <c r="A11" s="272" t="s">
        <v>14</v>
      </c>
      <c r="B11" s="8" t="s">
        <v>15</v>
      </c>
      <c r="C11" s="9" t="s">
        <v>11</v>
      </c>
      <c r="D11" s="10">
        <f t="shared" si="0"/>
        <v>204</v>
      </c>
      <c r="E11" s="9">
        <v>3</v>
      </c>
      <c r="F11" s="10">
        <f t="shared" si="1"/>
        <v>102</v>
      </c>
      <c r="G11" s="9">
        <v>3</v>
      </c>
      <c r="H11" s="13">
        <f>G11*34</f>
        <v>102</v>
      </c>
      <c r="J11" s="12">
        <v>3</v>
      </c>
      <c r="K11" s="3"/>
      <c r="L11" s="192" t="s">
        <v>195</v>
      </c>
      <c r="M11" s="192" t="s">
        <v>186</v>
      </c>
      <c r="N11" s="3"/>
    </row>
    <row r="12" spans="1:14" ht="12.75">
      <c r="A12" s="272"/>
      <c r="B12" s="10" t="s">
        <v>16</v>
      </c>
      <c r="C12" s="9"/>
      <c r="D12" s="10">
        <f t="shared" si="0"/>
        <v>0</v>
      </c>
      <c r="E12" s="9"/>
      <c r="F12" s="10">
        <f t="shared" si="1"/>
        <v>0</v>
      </c>
      <c r="G12" s="9"/>
      <c r="H12" s="13">
        <f>G12*34</f>
        <v>0</v>
      </c>
      <c r="J12" s="3"/>
      <c r="K12" s="3"/>
      <c r="L12" s="192" t="s">
        <v>196</v>
      </c>
      <c r="M12" s="192" t="s">
        <v>186</v>
      </c>
      <c r="N12" s="3"/>
    </row>
    <row r="13" spans="1:14" ht="12.75">
      <c r="A13" s="272" t="s">
        <v>17</v>
      </c>
      <c r="B13" s="8" t="s">
        <v>18</v>
      </c>
      <c r="C13" s="9" t="s">
        <v>11</v>
      </c>
      <c r="D13" s="10">
        <f t="shared" si="0"/>
        <v>136</v>
      </c>
      <c r="E13" s="9">
        <v>2</v>
      </c>
      <c r="F13" s="10">
        <f t="shared" si="1"/>
        <v>68</v>
      </c>
      <c r="G13" s="9">
        <v>2</v>
      </c>
      <c r="H13" s="13">
        <f>G13*34</f>
        <v>68</v>
      </c>
      <c r="J13" s="12">
        <v>4</v>
      </c>
      <c r="K13" s="3"/>
      <c r="L13" s="65"/>
      <c r="M13" s="65"/>
      <c r="N13" s="3"/>
    </row>
    <row r="14" spans="1:14" ht="12.75">
      <c r="A14" s="272"/>
      <c r="B14" s="10" t="s">
        <v>19</v>
      </c>
      <c r="C14" s="9"/>
      <c r="D14" s="10">
        <f t="shared" si="0"/>
        <v>0</v>
      </c>
      <c r="E14" s="9"/>
      <c r="F14" s="10">
        <f t="shared" si="1"/>
        <v>0</v>
      </c>
      <c r="G14" s="9"/>
      <c r="H14" s="13"/>
      <c r="J14" s="3"/>
      <c r="K14" s="3"/>
      <c r="L14" s="65"/>
      <c r="M14" s="65"/>
      <c r="N14" s="3"/>
    </row>
    <row r="15" spans="1:14" ht="12.75">
      <c r="A15" s="272"/>
      <c r="B15" s="10" t="s">
        <v>20</v>
      </c>
      <c r="C15" s="9"/>
      <c r="D15" s="10">
        <f t="shared" si="0"/>
        <v>0</v>
      </c>
      <c r="E15" s="9"/>
      <c r="F15" s="10">
        <f t="shared" si="1"/>
        <v>0</v>
      </c>
      <c r="G15" s="9"/>
      <c r="H15" s="13"/>
      <c r="J15" s="3"/>
      <c r="K15" s="3"/>
      <c r="L15" s="65"/>
      <c r="M15" s="65"/>
      <c r="N15" s="3"/>
    </row>
    <row r="16" spans="1:14" ht="12.75">
      <c r="A16" s="272"/>
      <c r="B16" s="10" t="s">
        <v>21</v>
      </c>
      <c r="C16" s="9"/>
      <c r="D16" s="10">
        <f t="shared" si="0"/>
        <v>0</v>
      </c>
      <c r="E16" s="9"/>
      <c r="F16" s="10">
        <f t="shared" si="1"/>
        <v>0</v>
      </c>
      <c r="G16" s="9"/>
      <c r="H16" s="13"/>
      <c r="J16" s="3"/>
      <c r="K16" s="3"/>
      <c r="L16" s="65"/>
      <c r="M16" s="65"/>
      <c r="N16" s="3"/>
    </row>
    <row r="17" spans="1:14" ht="12.75">
      <c r="A17" s="272"/>
      <c r="B17" s="52"/>
      <c r="C17" s="52"/>
      <c r="D17" s="52"/>
      <c r="E17" s="52"/>
      <c r="F17" s="52"/>
      <c r="G17" s="52"/>
      <c r="H17" s="53"/>
      <c r="I17" s="60" t="s">
        <v>41</v>
      </c>
      <c r="J17" s="3"/>
      <c r="K17" s="3"/>
      <c r="L17" s="65"/>
      <c r="M17" s="65"/>
      <c r="N17" s="3"/>
    </row>
    <row r="18" spans="1:14" ht="12.75">
      <c r="A18" s="272"/>
      <c r="B18" s="10" t="s">
        <v>22</v>
      </c>
      <c r="C18" s="9" t="s">
        <v>11</v>
      </c>
      <c r="D18" s="10">
        <f>F18+H18</f>
        <v>68</v>
      </c>
      <c r="E18" s="9">
        <v>1</v>
      </c>
      <c r="F18" s="10">
        <f>E18*34</f>
        <v>34</v>
      </c>
      <c r="G18" s="9">
        <v>1</v>
      </c>
      <c r="H18" s="13">
        <f>G18*34</f>
        <v>34</v>
      </c>
      <c r="J18" s="65">
        <v>5</v>
      </c>
      <c r="K18" s="3"/>
      <c r="L18" s="65"/>
      <c r="M18" s="65"/>
      <c r="N18" s="3"/>
    </row>
    <row r="19" spans="1:14" ht="25.5">
      <c r="A19" s="254" t="s">
        <v>23</v>
      </c>
      <c r="B19" s="15" t="s">
        <v>24</v>
      </c>
      <c r="C19" s="16" t="s">
        <v>25</v>
      </c>
      <c r="D19" s="16">
        <f t="shared" si="0"/>
        <v>408</v>
      </c>
      <c r="E19" s="16">
        <v>6</v>
      </c>
      <c r="F19" s="16">
        <f t="shared" si="1"/>
        <v>204</v>
      </c>
      <c r="G19" s="16">
        <v>6</v>
      </c>
      <c r="H19" s="17">
        <f>G19*34</f>
        <v>204</v>
      </c>
      <c r="J19" s="12">
        <v>6</v>
      </c>
      <c r="K19" s="3"/>
      <c r="L19" s="65"/>
      <c r="M19" s="65"/>
      <c r="N19" s="3"/>
    </row>
    <row r="20" spans="1:14" ht="12.75">
      <c r="A20" s="255"/>
      <c r="B20" s="16"/>
      <c r="C20" s="16"/>
      <c r="D20" s="16"/>
      <c r="E20" s="16"/>
      <c r="F20" s="16"/>
      <c r="G20" s="16"/>
      <c r="H20" s="17"/>
      <c r="I20" s="60" t="s">
        <v>42</v>
      </c>
      <c r="J20" s="3"/>
      <c r="K20" s="3"/>
      <c r="L20" s="65"/>
      <c r="M20" s="65"/>
      <c r="N20" s="3"/>
    </row>
    <row r="21" spans="1:14" ht="12.75">
      <c r="A21" s="272" t="s">
        <v>26</v>
      </c>
      <c r="B21" s="16" t="s">
        <v>27</v>
      </c>
      <c r="C21" s="16" t="s">
        <v>25</v>
      </c>
      <c r="D21" s="16">
        <f t="shared" si="0"/>
        <v>340</v>
      </c>
      <c r="E21" s="16">
        <v>5</v>
      </c>
      <c r="F21" s="16">
        <f t="shared" si="1"/>
        <v>170</v>
      </c>
      <c r="G21" s="16">
        <v>5</v>
      </c>
      <c r="H21" s="18">
        <f>G21*34</f>
        <v>170</v>
      </c>
      <c r="J21" s="65">
        <v>7</v>
      </c>
      <c r="K21" s="3"/>
      <c r="L21" s="65"/>
      <c r="M21" s="65"/>
      <c r="N21" s="3"/>
    </row>
    <row r="22" spans="1:14" ht="12.75">
      <c r="A22" s="272"/>
      <c r="B22" s="8" t="s">
        <v>28</v>
      </c>
      <c r="C22" s="10" t="s">
        <v>11</v>
      </c>
      <c r="D22" s="10">
        <f t="shared" si="0"/>
        <v>34</v>
      </c>
      <c r="E22" s="10">
        <v>1</v>
      </c>
      <c r="F22" s="10">
        <f t="shared" si="1"/>
        <v>34</v>
      </c>
      <c r="G22" s="10"/>
      <c r="H22" s="13">
        <f>G22*34</f>
        <v>0</v>
      </c>
      <c r="J22" s="12">
        <v>8</v>
      </c>
      <c r="K22" s="3"/>
      <c r="L22" s="65"/>
      <c r="M22" s="65"/>
      <c r="N22" s="3"/>
    </row>
    <row r="23" spans="1:14" ht="12.75">
      <c r="A23" s="272"/>
      <c r="B23" s="52"/>
      <c r="C23" s="52"/>
      <c r="D23" s="52"/>
      <c r="E23" s="52"/>
      <c r="F23" s="52"/>
      <c r="G23" s="52"/>
      <c r="H23" s="53"/>
      <c r="I23" s="60" t="s">
        <v>39</v>
      </c>
      <c r="J23" s="3"/>
      <c r="K23" s="3"/>
      <c r="L23" s="65"/>
      <c r="M23" s="65"/>
      <c r="N23" s="3"/>
    </row>
    <row r="24" spans="1:14" ht="12.75">
      <c r="A24" s="272"/>
      <c r="B24" s="10" t="s">
        <v>29</v>
      </c>
      <c r="C24" s="10" t="s">
        <v>11</v>
      </c>
      <c r="D24" s="10">
        <f t="shared" si="0"/>
        <v>68</v>
      </c>
      <c r="E24" s="10">
        <v>1</v>
      </c>
      <c r="F24" s="10">
        <f t="shared" si="1"/>
        <v>34</v>
      </c>
      <c r="G24" s="10">
        <v>1</v>
      </c>
      <c r="H24" s="11">
        <f>G24*34</f>
        <v>34</v>
      </c>
      <c r="J24" s="65">
        <v>9</v>
      </c>
      <c r="K24" s="65"/>
      <c r="L24" s="65"/>
      <c r="M24" s="65"/>
      <c r="N24" s="65"/>
    </row>
    <row r="25" spans="1:14" ht="12.75">
      <c r="A25" s="272"/>
      <c r="B25" s="10" t="s">
        <v>30</v>
      </c>
      <c r="C25" s="10"/>
      <c r="D25" s="10">
        <f t="shared" si="0"/>
        <v>0</v>
      </c>
      <c r="E25" s="10"/>
      <c r="F25" s="10">
        <f t="shared" si="1"/>
        <v>0</v>
      </c>
      <c r="G25" s="10"/>
      <c r="H25" s="11"/>
      <c r="J25" s="3"/>
      <c r="K25" s="3"/>
      <c r="L25" s="65"/>
      <c r="M25" s="65"/>
      <c r="N25" s="3"/>
    </row>
    <row r="26" spans="1:14" ht="12.75">
      <c r="A26" s="272" t="s">
        <v>31</v>
      </c>
      <c r="B26" s="8" t="s">
        <v>32</v>
      </c>
      <c r="C26" s="9" t="s">
        <v>11</v>
      </c>
      <c r="D26" s="10">
        <f t="shared" si="0"/>
        <v>204</v>
      </c>
      <c r="E26" s="10">
        <v>3</v>
      </c>
      <c r="F26" s="10">
        <f t="shared" si="1"/>
        <v>102</v>
      </c>
      <c r="G26" s="10">
        <v>3</v>
      </c>
      <c r="H26" s="11">
        <f>G26*34</f>
        <v>102</v>
      </c>
      <c r="J26" s="12">
        <v>10</v>
      </c>
      <c r="K26" s="3"/>
      <c r="L26" s="65"/>
      <c r="M26" s="65"/>
      <c r="N26" s="3"/>
    </row>
    <row r="27" spans="1:14" ht="12.75">
      <c r="A27" s="272"/>
      <c r="B27" s="9"/>
      <c r="C27" s="9"/>
      <c r="D27" s="10"/>
      <c r="E27" s="10"/>
      <c r="F27" s="10"/>
      <c r="G27" s="10"/>
      <c r="H27" s="11"/>
      <c r="I27" s="60" t="s">
        <v>40</v>
      </c>
      <c r="J27" s="3"/>
      <c r="K27" s="3"/>
      <c r="L27" s="65"/>
      <c r="M27" s="65"/>
      <c r="N27" s="3"/>
    </row>
    <row r="28" spans="1:14" ht="25.5">
      <c r="A28" s="272"/>
      <c r="B28" s="8" t="s">
        <v>33</v>
      </c>
      <c r="C28" s="9" t="s">
        <v>11</v>
      </c>
      <c r="D28" s="10">
        <f t="shared" si="0"/>
        <v>68</v>
      </c>
      <c r="E28" s="9">
        <v>1</v>
      </c>
      <c r="F28" s="10">
        <f t="shared" si="1"/>
        <v>34</v>
      </c>
      <c r="G28" s="9">
        <v>1</v>
      </c>
      <c r="H28" s="13">
        <f>G28*34</f>
        <v>34</v>
      </c>
      <c r="J28" s="12">
        <v>11</v>
      </c>
      <c r="K28" s="3"/>
      <c r="L28" s="65"/>
      <c r="M28" s="65"/>
      <c r="N28" s="3"/>
    </row>
    <row r="29" spans="1:14" ht="12.75">
      <c r="A29" s="19"/>
      <c r="B29" s="20" t="s">
        <v>34</v>
      </c>
      <c r="C29" s="21"/>
      <c r="D29" s="21">
        <f>SUM(D7:D28)</f>
        <v>1870</v>
      </c>
      <c r="E29" s="21">
        <f>SUM(E7:E28)</f>
        <v>28</v>
      </c>
      <c r="F29" s="21">
        <f>SUM(F7:F28)</f>
        <v>952</v>
      </c>
      <c r="G29" s="21">
        <f>SUM(G7:G28)</f>
        <v>27</v>
      </c>
      <c r="H29" s="22">
        <f>SUM(H7:H28)</f>
        <v>918</v>
      </c>
      <c r="J29" s="3"/>
      <c r="K29" s="3"/>
      <c r="L29" s="65"/>
      <c r="M29" s="65"/>
      <c r="N29" s="3"/>
    </row>
    <row r="30" spans="1:14" ht="25.5">
      <c r="A30" s="19"/>
      <c r="B30" s="23" t="s">
        <v>35</v>
      </c>
      <c r="C30" s="9"/>
      <c r="D30" s="10"/>
      <c r="E30" s="9"/>
      <c r="F30" s="9"/>
      <c r="G30" s="9"/>
      <c r="H30" s="13"/>
      <c r="J30" s="3"/>
      <c r="K30" s="3"/>
      <c r="L30" s="65"/>
      <c r="M30" s="65"/>
      <c r="N30" s="3"/>
    </row>
    <row r="31" spans="1:14" ht="12.75">
      <c r="A31" s="24" t="s">
        <v>36</v>
      </c>
      <c r="B31" s="14" t="s">
        <v>36</v>
      </c>
      <c r="C31" s="9" t="s">
        <v>37</v>
      </c>
      <c r="D31" s="10">
        <f t="shared" si="0"/>
        <v>68</v>
      </c>
      <c r="E31" s="9">
        <v>1</v>
      </c>
      <c r="F31" s="9">
        <f aca="true" t="shared" si="2" ref="F31:F36">E31*34</f>
        <v>34</v>
      </c>
      <c r="G31" s="9">
        <v>1</v>
      </c>
      <c r="H31" s="13">
        <f aca="true" t="shared" si="3" ref="H31:H36">G31*34</f>
        <v>34</v>
      </c>
      <c r="I31" s="25"/>
      <c r="J31" s="3"/>
      <c r="K31" s="3"/>
      <c r="L31" s="65"/>
      <c r="M31" s="65"/>
      <c r="N31" s="3"/>
    </row>
    <row r="32" spans="1:14" ht="12.75">
      <c r="A32" s="265" t="s">
        <v>38</v>
      </c>
      <c r="B32" s="61" t="s">
        <v>39</v>
      </c>
      <c r="C32" s="9" t="s">
        <v>11</v>
      </c>
      <c r="D32" s="10">
        <f>F32+H32</f>
        <v>68</v>
      </c>
      <c r="E32" s="10">
        <v>1</v>
      </c>
      <c r="F32" s="10">
        <f t="shared" si="2"/>
        <v>34</v>
      </c>
      <c r="G32" s="10">
        <v>1</v>
      </c>
      <c r="H32" s="11">
        <f t="shared" si="3"/>
        <v>34</v>
      </c>
      <c r="I32" s="25"/>
      <c r="J32" s="25"/>
      <c r="K32" s="3"/>
      <c r="L32" s="3"/>
      <c r="M32" s="3"/>
      <c r="N32" s="3"/>
    </row>
    <row r="33" spans="1:14" ht="12.75">
      <c r="A33" s="266"/>
      <c r="B33" s="61" t="s">
        <v>40</v>
      </c>
      <c r="C33" s="9" t="s">
        <v>11</v>
      </c>
      <c r="D33" s="195">
        <f>F33+H33</f>
        <v>34</v>
      </c>
      <c r="E33" s="9"/>
      <c r="F33" s="10">
        <f t="shared" si="2"/>
        <v>0</v>
      </c>
      <c r="G33" s="9">
        <v>1</v>
      </c>
      <c r="H33" s="13">
        <f t="shared" si="3"/>
        <v>34</v>
      </c>
      <c r="I33" s="25" t="s">
        <v>199</v>
      </c>
      <c r="J33" s="25"/>
      <c r="K33" s="3"/>
      <c r="L33" s="3"/>
      <c r="M33" s="3"/>
      <c r="N33" s="3"/>
    </row>
    <row r="34" spans="1:14" ht="12.75">
      <c r="A34" s="266"/>
      <c r="B34" s="61" t="s">
        <v>41</v>
      </c>
      <c r="C34" s="9" t="s">
        <v>11</v>
      </c>
      <c r="D34" s="10">
        <f>F34+H34</f>
        <v>136</v>
      </c>
      <c r="E34" s="9">
        <v>2</v>
      </c>
      <c r="F34" s="10">
        <f t="shared" si="2"/>
        <v>68</v>
      </c>
      <c r="G34" s="9">
        <v>2</v>
      </c>
      <c r="H34" s="13">
        <f t="shared" si="3"/>
        <v>68</v>
      </c>
      <c r="J34" s="25"/>
      <c r="K34" s="3"/>
      <c r="L34" s="3"/>
      <c r="M34" s="3"/>
      <c r="N34" s="3"/>
    </row>
    <row r="35" spans="1:14" ht="12.75">
      <c r="A35" s="266"/>
      <c r="B35" s="61" t="s">
        <v>42</v>
      </c>
      <c r="C35" s="9" t="s">
        <v>11</v>
      </c>
      <c r="D35" s="10">
        <f>F35+H35</f>
        <v>68</v>
      </c>
      <c r="E35" s="10">
        <v>1</v>
      </c>
      <c r="F35" s="10">
        <f t="shared" si="2"/>
        <v>34</v>
      </c>
      <c r="G35" s="10">
        <v>1</v>
      </c>
      <c r="H35" s="11">
        <f t="shared" si="3"/>
        <v>34</v>
      </c>
      <c r="J35" s="25"/>
      <c r="K35" s="3"/>
      <c r="L35" s="3"/>
      <c r="M35" s="3"/>
      <c r="N35" s="3"/>
    </row>
    <row r="36" spans="1:14" ht="12.75">
      <c r="A36" s="266"/>
      <c r="B36" s="10" t="s">
        <v>58</v>
      </c>
      <c r="C36" s="10" t="s">
        <v>37</v>
      </c>
      <c r="D36" s="10">
        <v>68</v>
      </c>
      <c r="E36" s="10">
        <v>1</v>
      </c>
      <c r="F36" s="10">
        <f t="shared" si="2"/>
        <v>34</v>
      </c>
      <c r="G36" s="10">
        <v>1</v>
      </c>
      <c r="H36" s="11">
        <f t="shared" si="3"/>
        <v>34</v>
      </c>
      <c r="J36" s="25"/>
      <c r="K36" s="3"/>
      <c r="L36" s="3"/>
      <c r="M36" s="3"/>
      <c r="N36" s="3"/>
    </row>
    <row r="37" spans="1:14" ht="38.25">
      <c r="A37" s="54"/>
      <c r="B37" s="26" t="s">
        <v>43</v>
      </c>
      <c r="C37" s="27"/>
      <c r="D37" s="27">
        <f>SUM(D31:D36)</f>
        <v>442</v>
      </c>
      <c r="E37" s="27">
        <f>SUM(E31:E36)</f>
        <v>6</v>
      </c>
      <c r="F37" s="27">
        <f>SUM(F31:F36)</f>
        <v>204</v>
      </c>
      <c r="G37" s="27">
        <f>SUM(G31:G36)</f>
        <v>7</v>
      </c>
      <c r="H37" s="28">
        <f>SUM(H31:H36)</f>
        <v>238</v>
      </c>
      <c r="J37" s="3"/>
      <c r="K37" s="3"/>
      <c r="L37" s="3"/>
      <c r="M37" s="3"/>
      <c r="N37" s="3"/>
    </row>
    <row r="38" spans="1:14" ht="12.75">
      <c r="A38" s="55"/>
      <c r="B38" s="29" t="s">
        <v>44</v>
      </c>
      <c r="C38" s="30"/>
      <c r="D38" s="31">
        <f>SUM(D29,D37)</f>
        <v>2312</v>
      </c>
      <c r="E38" s="31">
        <f>SUM(E29,E37)</f>
        <v>34</v>
      </c>
      <c r="F38" s="31">
        <f>SUM(F29,F37)</f>
        <v>1156</v>
      </c>
      <c r="G38" s="31">
        <f>SUM(G29,G37)</f>
        <v>34</v>
      </c>
      <c r="H38" s="32">
        <f>SUM(H29,H37)</f>
        <v>1156</v>
      </c>
      <c r="J38" s="3"/>
      <c r="K38" s="3"/>
      <c r="L38" s="3"/>
      <c r="M38" s="3"/>
      <c r="N38" s="3"/>
    </row>
    <row r="39" spans="1:14" s="37" customFormat="1" ht="51">
      <c r="A39" s="56"/>
      <c r="B39" s="33" t="s">
        <v>65</v>
      </c>
      <c r="C39" s="34"/>
      <c r="D39" s="35"/>
      <c r="E39" s="36"/>
      <c r="F39" s="36"/>
      <c r="G39" s="36"/>
      <c r="H39" s="35"/>
      <c r="I39" s="57"/>
      <c r="J39" s="3"/>
      <c r="K39" s="3"/>
      <c r="L39" s="3"/>
      <c r="M39" s="3"/>
      <c r="N39" s="3"/>
    </row>
    <row r="40" spans="1:14" s="37" customFormat="1" ht="51">
      <c r="A40" s="56"/>
      <c r="B40" s="33" t="s">
        <v>64</v>
      </c>
      <c r="C40" s="34"/>
      <c r="D40" s="35"/>
      <c r="E40" s="36"/>
      <c r="F40" s="36"/>
      <c r="G40" s="36"/>
      <c r="H40" s="35"/>
      <c r="I40" s="57"/>
      <c r="J40" s="3"/>
      <c r="K40" s="3"/>
      <c r="L40" s="3"/>
      <c r="M40" s="3"/>
      <c r="N40" s="3"/>
    </row>
    <row r="41" spans="1:14" s="37" customFormat="1" ht="12.75">
      <c r="A41" s="56"/>
      <c r="B41" s="72" t="s">
        <v>198</v>
      </c>
      <c r="C41" s="34"/>
      <c r="D41" s="35"/>
      <c r="E41" s="69">
        <v>5</v>
      </c>
      <c r="F41" s="69"/>
      <c r="G41" s="69">
        <v>5</v>
      </c>
      <c r="H41" s="35"/>
      <c r="I41" s="57"/>
      <c r="J41" s="3"/>
      <c r="K41" s="3"/>
      <c r="L41" s="3"/>
      <c r="M41" s="3"/>
      <c r="N41" s="3"/>
    </row>
    <row r="42" spans="2:14" s="71" customFormat="1" ht="12.75">
      <c r="B42" s="72" t="s">
        <v>66</v>
      </c>
      <c r="C42" s="69"/>
      <c r="D42" s="69"/>
      <c r="E42" s="69">
        <v>34</v>
      </c>
      <c r="F42" s="69"/>
      <c r="G42" s="69">
        <v>34</v>
      </c>
      <c r="H42" s="69"/>
      <c r="J42" s="70"/>
      <c r="K42" s="70"/>
      <c r="L42" s="70"/>
      <c r="M42" s="70"/>
      <c r="N42" s="70"/>
    </row>
    <row r="43" spans="1:11" ht="25.5">
      <c r="A43" s="38" t="s">
        <v>45</v>
      </c>
      <c r="B43" s="38"/>
      <c r="C43" s="39"/>
      <c r="D43" s="39"/>
      <c r="E43" s="39">
        <f>E38/E41</f>
        <v>6.8</v>
      </c>
      <c r="F43" s="39"/>
      <c r="G43" s="39">
        <f>G38/G41</f>
        <v>6.8</v>
      </c>
      <c r="H43" s="38"/>
      <c r="I43" s="38"/>
      <c r="J43" s="76" t="s">
        <v>46</v>
      </c>
      <c r="K43" s="25"/>
    </row>
    <row r="44" spans="1:11" ht="25.5">
      <c r="A44" s="38" t="s">
        <v>47</v>
      </c>
      <c r="B44" s="38"/>
      <c r="C44" s="41"/>
      <c r="D44" s="41"/>
      <c r="E44" s="41">
        <f>E38*E42</f>
        <v>1156</v>
      </c>
      <c r="F44" s="41"/>
      <c r="G44" s="41">
        <f>G38*G42</f>
        <v>1156</v>
      </c>
      <c r="H44" s="41">
        <f>SUM(E44,G44)</f>
        <v>2312</v>
      </c>
      <c r="I44" s="41"/>
      <c r="J44" s="76" t="s">
        <v>48</v>
      </c>
      <c r="K44" s="25"/>
    </row>
    <row r="45" spans="1:11" ht="25.5">
      <c r="A45" s="267" t="s">
        <v>49</v>
      </c>
      <c r="B45" s="42" t="s">
        <v>50</v>
      </c>
      <c r="C45" s="41"/>
      <c r="D45" s="41"/>
      <c r="E45" s="41">
        <f>E29*E42</f>
        <v>952</v>
      </c>
      <c r="F45" s="41"/>
      <c r="G45" s="41">
        <f>G29*G42</f>
        <v>918</v>
      </c>
      <c r="H45" s="41">
        <f>SUM(E45,G45)</f>
        <v>1870</v>
      </c>
      <c r="I45" s="43">
        <f>H45/H48*100</f>
        <v>62.5</v>
      </c>
      <c r="J45" s="76" t="s">
        <v>51</v>
      </c>
      <c r="K45" s="40"/>
    </row>
    <row r="46" spans="1:11" ht="102">
      <c r="A46" s="268"/>
      <c r="B46" s="42" t="s">
        <v>52</v>
      </c>
      <c r="C46" s="41"/>
      <c r="D46" s="41"/>
      <c r="E46" s="41">
        <f>E37*E42</f>
        <v>204</v>
      </c>
      <c r="F46" s="41"/>
      <c r="G46" s="41">
        <f>G37*G42</f>
        <v>238</v>
      </c>
      <c r="H46" s="41">
        <f>SUM(E46,G46)</f>
        <v>442</v>
      </c>
      <c r="I46" s="246">
        <f>(H46+H47)/H48*100</f>
        <v>37.5</v>
      </c>
      <c r="J46" s="76" t="s">
        <v>51</v>
      </c>
      <c r="K46" s="74" t="s">
        <v>69</v>
      </c>
    </row>
    <row r="47" spans="1:12" ht="102">
      <c r="A47" s="268"/>
      <c r="B47" s="45" t="s">
        <v>53</v>
      </c>
      <c r="C47" s="41"/>
      <c r="D47" s="41"/>
      <c r="E47" s="41"/>
      <c r="F47" s="41"/>
      <c r="G47" s="41"/>
      <c r="H47" s="67">
        <v>680</v>
      </c>
      <c r="I47" s="246"/>
      <c r="J47" s="68" t="s">
        <v>54</v>
      </c>
      <c r="K47" s="75">
        <f>H45*40/60-H46</f>
        <v>804.6666666666667</v>
      </c>
      <c r="L47" s="73" t="s">
        <v>70</v>
      </c>
    </row>
    <row r="48" spans="1:10" ht="63.75">
      <c r="A48" s="38" t="s">
        <v>68</v>
      </c>
      <c r="B48" s="42" t="s">
        <v>55</v>
      </c>
      <c r="C48" s="41"/>
      <c r="D48" s="41"/>
      <c r="E48" s="41"/>
      <c r="F48" s="41"/>
      <c r="G48" s="41"/>
      <c r="H48" s="46">
        <f>SUM(H45:H47)</f>
        <v>2992</v>
      </c>
      <c r="I48" s="46"/>
      <c r="J48" s="76" t="s">
        <v>51</v>
      </c>
    </row>
    <row r="49" spans="2:12" ht="89.25">
      <c r="B49" s="49" t="s">
        <v>60</v>
      </c>
      <c r="C49" s="47"/>
      <c r="D49" s="47"/>
      <c r="E49" s="47"/>
      <c r="F49" s="47"/>
      <c r="H49" s="48">
        <f>SUM(H45,H46,K47)</f>
        <v>3116.666666666667</v>
      </c>
      <c r="I49" s="58" t="s">
        <v>56</v>
      </c>
      <c r="J49" s="59" t="s">
        <v>67</v>
      </c>
      <c r="L49" s="50"/>
    </row>
    <row r="50" spans="1:9" ht="12.75">
      <c r="A50" s="47"/>
      <c r="C50" s="47"/>
      <c r="D50" s="47"/>
      <c r="E50" s="47"/>
      <c r="F50" s="47"/>
      <c r="G50" s="47"/>
      <c r="H50" s="47"/>
      <c r="I50" s="47"/>
    </row>
  </sheetData>
  <sheetProtection/>
  <mergeCells count="19">
    <mergeCell ref="A13:A18"/>
    <mergeCell ref="A21:A25"/>
    <mergeCell ref="A26:A28"/>
    <mergeCell ref="A3:A6"/>
    <mergeCell ref="B3:H3"/>
    <mergeCell ref="E4:F4"/>
    <mergeCell ref="G4:H4"/>
    <mergeCell ref="E5:F5"/>
    <mergeCell ref="G5:H5"/>
    <mergeCell ref="A32:A36"/>
    <mergeCell ref="A45:A47"/>
    <mergeCell ref="I46:I47"/>
    <mergeCell ref="A19:A20"/>
    <mergeCell ref="B4:B6"/>
    <mergeCell ref="C4:C6"/>
    <mergeCell ref="D4:D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5"/>
  <sheetViews>
    <sheetView zoomScale="70" zoomScaleNormal="70" zoomScalePageLayoutView="0" workbookViewId="0" topLeftCell="A19">
      <selection activeCell="O43" sqref="O43"/>
    </sheetView>
  </sheetViews>
  <sheetFormatPr defaultColWidth="9.140625" defaultRowHeight="15"/>
  <cols>
    <col min="1" max="1" width="20.7109375" style="119" customWidth="1"/>
    <col min="2" max="2" width="28.57421875" style="86" customWidth="1"/>
    <col min="3" max="8" width="12.57421875" style="86" customWidth="1"/>
    <col min="9" max="28" width="9.00390625" style="86" customWidth="1"/>
    <col min="29" max="32" width="11.7109375" style="86" customWidth="1"/>
    <col min="33" max="37" width="17.140625" style="86" customWidth="1"/>
    <col min="38" max="38" width="21.140625" style="86" customWidth="1"/>
    <col min="39" max="43" width="10.00390625" style="86" customWidth="1"/>
    <col min="44" max="44" width="21.28125" style="86" customWidth="1"/>
    <col min="45" max="45" width="43.421875" style="86" customWidth="1"/>
    <col min="46" max="16384" width="9.140625" style="2" customWidth="1"/>
  </cols>
  <sheetData>
    <row r="1" spans="1:37" ht="15">
      <c r="A1" s="84"/>
      <c r="AH1" s="85"/>
      <c r="AI1" s="85"/>
      <c r="AJ1" s="85"/>
      <c r="AK1" s="85"/>
    </row>
    <row r="2" spans="1:32" ht="18.75">
      <c r="A2" s="273" t="s">
        <v>0</v>
      </c>
      <c r="B2" s="290" t="s">
        <v>181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2"/>
      <c r="AD2" s="87"/>
      <c r="AE2" s="87"/>
      <c r="AF2" s="87"/>
    </row>
    <row r="3" spans="1:28" ht="40.5" customHeight="1">
      <c r="A3" s="274"/>
      <c r="B3" s="5"/>
      <c r="C3" s="5"/>
      <c r="D3" s="279" t="s">
        <v>7</v>
      </c>
      <c r="E3" s="281"/>
      <c r="F3" s="281"/>
      <c r="G3" s="281"/>
      <c r="H3" s="280"/>
      <c r="I3" s="293" t="s">
        <v>101</v>
      </c>
      <c r="J3" s="287"/>
      <c r="K3" s="283" t="s">
        <v>102</v>
      </c>
      <c r="L3" s="283"/>
      <c r="M3" s="282" t="s">
        <v>103</v>
      </c>
      <c r="N3" s="282"/>
      <c r="O3" s="284" t="s">
        <v>104</v>
      </c>
      <c r="P3" s="284"/>
      <c r="Q3" s="285" t="s">
        <v>105</v>
      </c>
      <c r="R3" s="286"/>
      <c r="S3" s="287" t="s">
        <v>106</v>
      </c>
      <c r="T3" s="287"/>
      <c r="U3" s="283" t="s">
        <v>107</v>
      </c>
      <c r="V3" s="283"/>
      <c r="W3" s="282" t="s">
        <v>108</v>
      </c>
      <c r="X3" s="282"/>
      <c r="Y3" s="284" t="s">
        <v>109</v>
      </c>
      <c r="Z3" s="284"/>
      <c r="AA3" s="285" t="s">
        <v>105</v>
      </c>
      <c r="AB3" s="286"/>
    </row>
    <row r="4" spans="1:34" ht="15" customHeight="1">
      <c r="A4" s="274"/>
      <c r="B4" s="5"/>
      <c r="C4" s="5"/>
      <c r="D4" s="5"/>
      <c r="E4" s="6"/>
      <c r="F4" s="6"/>
      <c r="G4" s="6"/>
      <c r="H4" s="7"/>
      <c r="I4" s="288" t="s">
        <v>3</v>
      </c>
      <c r="J4" s="281"/>
      <c r="K4" s="281"/>
      <c r="L4" s="281"/>
      <c r="M4" s="281"/>
      <c r="N4" s="281"/>
      <c r="O4" s="281"/>
      <c r="P4" s="281"/>
      <c r="Q4" s="281"/>
      <c r="R4" s="280"/>
      <c r="S4" s="279" t="s">
        <v>4</v>
      </c>
      <c r="T4" s="281"/>
      <c r="U4" s="281"/>
      <c r="V4" s="281"/>
      <c r="W4" s="281"/>
      <c r="X4" s="281"/>
      <c r="Y4" s="281"/>
      <c r="Z4" s="281"/>
      <c r="AA4" s="281"/>
      <c r="AB4" s="280"/>
      <c r="AD4" s="289" t="s">
        <v>110</v>
      </c>
      <c r="AE4" s="289"/>
      <c r="AF4" s="289"/>
      <c r="AG4" s="289"/>
      <c r="AH4" s="289"/>
    </row>
    <row r="5" spans="1:34" ht="38.25">
      <c r="A5" s="274"/>
      <c r="B5" s="5" t="s">
        <v>5</v>
      </c>
      <c r="C5" s="5" t="s">
        <v>111</v>
      </c>
      <c r="D5" s="5" t="s">
        <v>112</v>
      </c>
      <c r="E5" s="5" t="s">
        <v>113</v>
      </c>
      <c r="F5" s="5" t="s">
        <v>114</v>
      </c>
      <c r="G5" s="5" t="s">
        <v>115</v>
      </c>
      <c r="H5" s="7" t="s">
        <v>116</v>
      </c>
      <c r="I5" s="125" t="s">
        <v>8</v>
      </c>
      <c r="J5" s="126" t="s">
        <v>9</v>
      </c>
      <c r="K5" s="133" t="s">
        <v>8</v>
      </c>
      <c r="L5" s="133" t="s">
        <v>9</v>
      </c>
      <c r="M5" s="137" t="s">
        <v>8</v>
      </c>
      <c r="N5" s="137" t="s">
        <v>9</v>
      </c>
      <c r="O5" s="141" t="s">
        <v>8</v>
      </c>
      <c r="P5" s="141" t="s">
        <v>9</v>
      </c>
      <c r="Q5" s="145" t="s">
        <v>8</v>
      </c>
      <c r="R5" s="146" t="s">
        <v>9</v>
      </c>
      <c r="S5" s="126" t="s">
        <v>8</v>
      </c>
      <c r="T5" s="126" t="s">
        <v>9</v>
      </c>
      <c r="U5" s="133" t="s">
        <v>8</v>
      </c>
      <c r="V5" s="133" t="s">
        <v>9</v>
      </c>
      <c r="W5" s="137" t="s">
        <v>8</v>
      </c>
      <c r="X5" s="137" t="s">
        <v>9</v>
      </c>
      <c r="Y5" s="141" t="s">
        <v>8</v>
      </c>
      <c r="Z5" s="141" t="s">
        <v>9</v>
      </c>
      <c r="AA5" s="145" t="s">
        <v>8</v>
      </c>
      <c r="AB5" s="146" t="s">
        <v>9</v>
      </c>
      <c r="AD5" s="2" t="s">
        <v>112</v>
      </c>
      <c r="AE5" s="2" t="s">
        <v>113</v>
      </c>
      <c r="AF5" s="2" t="s">
        <v>114</v>
      </c>
      <c r="AG5" s="2" t="s">
        <v>115</v>
      </c>
      <c r="AH5" s="2" t="s">
        <v>116</v>
      </c>
    </row>
    <row r="6" spans="1:34" ht="12.75">
      <c r="A6" s="272" t="s">
        <v>10</v>
      </c>
      <c r="B6" s="15" t="s">
        <v>75</v>
      </c>
      <c r="C6" s="9" t="s">
        <v>182</v>
      </c>
      <c r="D6" s="88">
        <f aca="true" t="shared" si="0" ref="D6:D27">J6+T6</f>
        <v>204</v>
      </c>
      <c r="E6" s="10">
        <f aca="true" t="shared" si="1" ref="E6:E27">L6+V6</f>
        <v>68</v>
      </c>
      <c r="F6" s="10">
        <f aca="true" t="shared" si="2" ref="F6:F27">N6+X6</f>
        <v>68</v>
      </c>
      <c r="G6" s="10">
        <f aca="true" t="shared" si="3" ref="G6:G27">P6+Z6</f>
        <v>68</v>
      </c>
      <c r="H6" s="11">
        <f aca="true" t="shared" si="4" ref="H6:H27">R6+AB6</f>
        <v>204</v>
      </c>
      <c r="I6" s="127">
        <v>3</v>
      </c>
      <c r="J6" s="128">
        <f>I6*34</f>
        <v>102</v>
      </c>
      <c r="K6" s="134">
        <v>1</v>
      </c>
      <c r="L6" s="134">
        <f>K6*34</f>
        <v>34</v>
      </c>
      <c r="M6" s="138">
        <v>1</v>
      </c>
      <c r="N6" s="138">
        <f>M6*34</f>
        <v>34</v>
      </c>
      <c r="O6" s="142">
        <v>1</v>
      </c>
      <c r="P6" s="142">
        <f>O6*34</f>
        <v>34</v>
      </c>
      <c r="Q6" s="147">
        <v>3</v>
      </c>
      <c r="R6" s="148">
        <f aca="true" t="shared" si="5" ref="R6:R27">Q6*34</f>
        <v>102</v>
      </c>
      <c r="S6" s="127">
        <v>3</v>
      </c>
      <c r="T6" s="128">
        <f>S6*34</f>
        <v>102</v>
      </c>
      <c r="U6" s="134">
        <v>1</v>
      </c>
      <c r="V6" s="134">
        <f>U6*34</f>
        <v>34</v>
      </c>
      <c r="W6" s="138">
        <v>1</v>
      </c>
      <c r="X6" s="138">
        <f aca="true" t="shared" si="6" ref="X6:X27">W6*34</f>
        <v>34</v>
      </c>
      <c r="Y6" s="142">
        <v>1</v>
      </c>
      <c r="Z6" s="142">
        <f aca="true" t="shared" si="7" ref="Z6:Z27">Y6*34</f>
        <v>34</v>
      </c>
      <c r="AA6" s="147">
        <v>3</v>
      </c>
      <c r="AB6" s="148">
        <f>AA6*34</f>
        <v>102</v>
      </c>
      <c r="AD6" s="90">
        <v>1</v>
      </c>
      <c r="AE6" s="91">
        <v>1</v>
      </c>
      <c r="AF6" s="91">
        <v>1</v>
      </c>
      <c r="AG6" s="91">
        <v>1</v>
      </c>
      <c r="AH6" s="91">
        <v>1</v>
      </c>
    </row>
    <row r="7" spans="1:34" ht="12.75">
      <c r="A7" s="272"/>
      <c r="B7" s="8" t="s">
        <v>12</v>
      </c>
      <c r="C7" s="9" t="s">
        <v>118</v>
      </c>
      <c r="D7" s="10">
        <f t="shared" si="0"/>
        <v>204</v>
      </c>
      <c r="E7" s="10">
        <f t="shared" si="1"/>
        <v>204</v>
      </c>
      <c r="F7" s="10">
        <f t="shared" si="2"/>
        <v>204</v>
      </c>
      <c r="G7" s="10">
        <f t="shared" si="3"/>
        <v>204</v>
      </c>
      <c r="H7" s="11">
        <f t="shared" si="4"/>
        <v>204</v>
      </c>
      <c r="I7" s="129">
        <v>3</v>
      </c>
      <c r="J7" s="130">
        <f aca="true" t="shared" si="8" ref="J7:J27">I7*34</f>
        <v>102</v>
      </c>
      <c r="K7" s="135">
        <v>3</v>
      </c>
      <c r="L7" s="134">
        <f aca="true" t="shared" si="9" ref="L7:L27">K7*34</f>
        <v>102</v>
      </c>
      <c r="M7" s="139">
        <v>3</v>
      </c>
      <c r="N7" s="138">
        <f aca="true" t="shared" si="10" ref="N7:P27">M7*34</f>
        <v>102</v>
      </c>
      <c r="O7" s="143">
        <v>3</v>
      </c>
      <c r="P7" s="142">
        <f t="shared" si="10"/>
        <v>102</v>
      </c>
      <c r="Q7" s="149">
        <v>3</v>
      </c>
      <c r="R7" s="150">
        <f t="shared" si="5"/>
        <v>102</v>
      </c>
      <c r="S7" s="129">
        <v>3</v>
      </c>
      <c r="T7" s="130">
        <f aca="true" t="shared" si="11" ref="T7:T27">S7*34</f>
        <v>102</v>
      </c>
      <c r="U7" s="135">
        <v>3</v>
      </c>
      <c r="V7" s="134">
        <f aca="true" t="shared" si="12" ref="V7:V27">U7*34</f>
        <v>102</v>
      </c>
      <c r="W7" s="139">
        <v>3</v>
      </c>
      <c r="X7" s="138">
        <f t="shared" si="6"/>
        <v>102</v>
      </c>
      <c r="Y7" s="143">
        <v>3</v>
      </c>
      <c r="Z7" s="142">
        <f t="shared" si="7"/>
        <v>102</v>
      </c>
      <c r="AA7" s="149">
        <v>3</v>
      </c>
      <c r="AB7" s="150">
        <f aca="true" t="shared" si="13" ref="AB7:AB27">AA7*34</f>
        <v>102</v>
      </c>
      <c r="AD7" s="91">
        <v>2</v>
      </c>
      <c r="AE7" s="91">
        <v>2</v>
      </c>
      <c r="AF7" s="91">
        <v>2</v>
      </c>
      <c r="AG7" s="91">
        <v>2</v>
      </c>
      <c r="AH7" s="91">
        <v>2</v>
      </c>
    </row>
    <row r="8" spans="1:34" ht="12.75">
      <c r="A8" s="272" t="s">
        <v>13</v>
      </c>
      <c r="B8" s="14" t="s">
        <v>119</v>
      </c>
      <c r="C8" s="9"/>
      <c r="D8" s="10">
        <f t="shared" si="0"/>
        <v>0</v>
      </c>
      <c r="E8" s="10">
        <f t="shared" si="1"/>
        <v>0</v>
      </c>
      <c r="F8" s="10">
        <f t="shared" si="2"/>
        <v>0</v>
      </c>
      <c r="G8" s="10">
        <f t="shared" si="3"/>
        <v>0</v>
      </c>
      <c r="H8" s="11">
        <f t="shared" si="4"/>
        <v>0</v>
      </c>
      <c r="I8" s="129"/>
      <c r="J8" s="130">
        <f t="shared" si="8"/>
        <v>0</v>
      </c>
      <c r="K8" s="135"/>
      <c r="L8" s="134">
        <f t="shared" si="9"/>
        <v>0</v>
      </c>
      <c r="M8" s="139"/>
      <c r="N8" s="138">
        <f t="shared" si="10"/>
        <v>0</v>
      </c>
      <c r="O8" s="143"/>
      <c r="P8" s="142">
        <f t="shared" si="10"/>
        <v>0</v>
      </c>
      <c r="Q8" s="149"/>
      <c r="R8" s="150">
        <f t="shared" si="5"/>
        <v>0</v>
      </c>
      <c r="S8" s="129"/>
      <c r="T8" s="130">
        <f t="shared" si="11"/>
        <v>0</v>
      </c>
      <c r="U8" s="135"/>
      <c r="V8" s="134">
        <f t="shared" si="12"/>
        <v>0</v>
      </c>
      <c r="W8" s="139"/>
      <c r="X8" s="138">
        <f t="shared" si="6"/>
        <v>0</v>
      </c>
      <c r="Y8" s="143"/>
      <c r="Z8" s="142">
        <f t="shared" si="7"/>
        <v>0</v>
      </c>
      <c r="AA8" s="149"/>
      <c r="AB8" s="150">
        <f t="shared" si="13"/>
        <v>0</v>
      </c>
      <c r="AD8" s="91"/>
      <c r="AE8" s="91"/>
      <c r="AF8" s="91"/>
      <c r="AG8" s="91"/>
      <c r="AH8" s="91"/>
    </row>
    <row r="9" spans="1:34" ht="12.75">
      <c r="A9" s="272"/>
      <c r="B9" s="14" t="s">
        <v>120</v>
      </c>
      <c r="C9" s="9"/>
      <c r="D9" s="10">
        <f t="shared" si="0"/>
        <v>0</v>
      </c>
      <c r="E9" s="10">
        <f t="shared" si="1"/>
        <v>0</v>
      </c>
      <c r="F9" s="10">
        <f t="shared" si="2"/>
        <v>0</v>
      </c>
      <c r="G9" s="10">
        <f t="shared" si="3"/>
        <v>0</v>
      </c>
      <c r="H9" s="11">
        <f t="shared" si="4"/>
        <v>0</v>
      </c>
      <c r="I9" s="129"/>
      <c r="J9" s="130">
        <f t="shared" si="8"/>
        <v>0</v>
      </c>
      <c r="K9" s="135"/>
      <c r="L9" s="134">
        <f t="shared" si="9"/>
        <v>0</v>
      </c>
      <c r="M9" s="139"/>
      <c r="N9" s="138">
        <f t="shared" si="10"/>
        <v>0</v>
      </c>
      <c r="O9" s="143"/>
      <c r="P9" s="142">
        <f t="shared" si="10"/>
        <v>0</v>
      </c>
      <c r="Q9" s="149"/>
      <c r="R9" s="150">
        <f t="shared" si="5"/>
        <v>0</v>
      </c>
      <c r="S9" s="129"/>
      <c r="T9" s="130">
        <f t="shared" si="11"/>
        <v>0</v>
      </c>
      <c r="U9" s="135"/>
      <c r="V9" s="134">
        <f t="shared" si="12"/>
        <v>0</v>
      </c>
      <c r="W9" s="139"/>
      <c r="X9" s="138">
        <f t="shared" si="6"/>
        <v>0</v>
      </c>
      <c r="Y9" s="143"/>
      <c r="Z9" s="142">
        <f t="shared" si="7"/>
        <v>0</v>
      </c>
      <c r="AA9" s="149"/>
      <c r="AB9" s="150">
        <f t="shared" si="13"/>
        <v>0</v>
      </c>
      <c r="AD9" s="91"/>
      <c r="AE9" s="91"/>
      <c r="AF9" s="91"/>
      <c r="AG9" s="91"/>
      <c r="AH9" s="91"/>
    </row>
    <row r="10" spans="1:34" ht="12.75">
      <c r="A10" s="272" t="s">
        <v>14</v>
      </c>
      <c r="B10" s="8" t="s">
        <v>15</v>
      </c>
      <c r="C10" s="9" t="s">
        <v>117</v>
      </c>
      <c r="D10" s="88">
        <f t="shared" si="0"/>
        <v>408</v>
      </c>
      <c r="E10" s="10">
        <f t="shared" si="1"/>
        <v>204</v>
      </c>
      <c r="F10" s="10">
        <f t="shared" si="2"/>
        <v>204</v>
      </c>
      <c r="G10" s="10">
        <f t="shared" si="3"/>
        <v>204</v>
      </c>
      <c r="H10" s="11">
        <f t="shared" si="4"/>
        <v>204</v>
      </c>
      <c r="I10" s="127">
        <v>6</v>
      </c>
      <c r="J10" s="128">
        <f t="shared" si="8"/>
        <v>204</v>
      </c>
      <c r="K10" s="135">
        <v>3</v>
      </c>
      <c r="L10" s="134">
        <f t="shared" si="9"/>
        <v>102</v>
      </c>
      <c r="M10" s="139">
        <v>3</v>
      </c>
      <c r="N10" s="138">
        <f t="shared" si="10"/>
        <v>102</v>
      </c>
      <c r="O10" s="143">
        <v>3</v>
      </c>
      <c r="P10" s="142">
        <f t="shared" si="10"/>
        <v>102</v>
      </c>
      <c r="Q10" s="149">
        <v>3</v>
      </c>
      <c r="R10" s="150">
        <f t="shared" si="5"/>
        <v>102</v>
      </c>
      <c r="S10" s="127">
        <v>6</v>
      </c>
      <c r="T10" s="128">
        <f t="shared" si="11"/>
        <v>204</v>
      </c>
      <c r="U10" s="135">
        <v>3</v>
      </c>
      <c r="V10" s="134">
        <f t="shared" si="12"/>
        <v>102</v>
      </c>
      <c r="W10" s="139">
        <v>3</v>
      </c>
      <c r="X10" s="138">
        <f t="shared" si="6"/>
        <v>102</v>
      </c>
      <c r="Y10" s="143">
        <v>3</v>
      </c>
      <c r="Z10" s="142">
        <f t="shared" si="7"/>
        <v>102</v>
      </c>
      <c r="AA10" s="149">
        <v>3</v>
      </c>
      <c r="AB10" s="150">
        <f t="shared" si="13"/>
        <v>102</v>
      </c>
      <c r="AD10" s="90">
        <v>3</v>
      </c>
      <c r="AE10" s="91">
        <v>3</v>
      </c>
      <c r="AF10" s="91">
        <v>3</v>
      </c>
      <c r="AG10" s="91">
        <v>3</v>
      </c>
      <c r="AH10" s="91">
        <v>3</v>
      </c>
    </row>
    <row r="11" spans="1:34" ht="12.75">
      <c r="A11" s="272"/>
      <c r="B11" s="10" t="s">
        <v>16</v>
      </c>
      <c r="C11" s="9" t="s">
        <v>121</v>
      </c>
      <c r="D11" s="88">
        <f t="shared" si="0"/>
        <v>204</v>
      </c>
      <c r="E11" s="10">
        <f t="shared" si="1"/>
        <v>0</v>
      </c>
      <c r="F11" s="10">
        <f t="shared" si="2"/>
        <v>0</v>
      </c>
      <c r="G11" s="10">
        <f t="shared" si="3"/>
        <v>0</v>
      </c>
      <c r="H11" s="11">
        <f t="shared" si="4"/>
        <v>0</v>
      </c>
      <c r="I11" s="127">
        <v>3</v>
      </c>
      <c r="J11" s="128">
        <f t="shared" si="8"/>
        <v>102</v>
      </c>
      <c r="K11" s="135"/>
      <c r="L11" s="134">
        <f t="shared" si="9"/>
        <v>0</v>
      </c>
      <c r="M11" s="139"/>
      <c r="N11" s="138">
        <f t="shared" si="10"/>
        <v>0</v>
      </c>
      <c r="O11" s="143"/>
      <c r="P11" s="142">
        <f t="shared" si="10"/>
        <v>0</v>
      </c>
      <c r="Q11" s="149"/>
      <c r="R11" s="150">
        <f t="shared" si="5"/>
        <v>0</v>
      </c>
      <c r="S11" s="127">
        <v>3</v>
      </c>
      <c r="T11" s="128">
        <f t="shared" si="11"/>
        <v>102</v>
      </c>
      <c r="U11" s="135"/>
      <c r="V11" s="134">
        <f t="shared" si="12"/>
        <v>0</v>
      </c>
      <c r="W11" s="139"/>
      <c r="X11" s="138">
        <f t="shared" si="6"/>
        <v>0</v>
      </c>
      <c r="Y11" s="143"/>
      <c r="Z11" s="142">
        <f t="shared" si="7"/>
        <v>0</v>
      </c>
      <c r="AA11" s="149"/>
      <c r="AB11" s="150">
        <f t="shared" si="13"/>
        <v>0</v>
      </c>
      <c r="AD11" s="90">
        <v>4</v>
      </c>
      <c r="AE11" s="91"/>
      <c r="AF11" s="91"/>
      <c r="AG11" s="91"/>
      <c r="AH11" s="91"/>
    </row>
    <row r="12" spans="1:34" ht="12.75">
      <c r="A12" s="272" t="s">
        <v>17</v>
      </c>
      <c r="B12" s="63" t="s">
        <v>122</v>
      </c>
      <c r="C12" s="9" t="s">
        <v>117</v>
      </c>
      <c r="D12" s="88">
        <f t="shared" si="0"/>
        <v>272</v>
      </c>
      <c r="E12" s="10">
        <f t="shared" si="1"/>
        <v>136</v>
      </c>
      <c r="F12" s="10">
        <f t="shared" si="2"/>
        <v>136</v>
      </c>
      <c r="G12" s="10">
        <f t="shared" si="3"/>
        <v>136</v>
      </c>
      <c r="H12" s="11">
        <f t="shared" si="4"/>
        <v>136</v>
      </c>
      <c r="I12" s="127">
        <v>4</v>
      </c>
      <c r="J12" s="128">
        <f t="shared" si="8"/>
        <v>136</v>
      </c>
      <c r="K12" s="134">
        <v>2</v>
      </c>
      <c r="L12" s="134">
        <f t="shared" si="9"/>
        <v>68</v>
      </c>
      <c r="M12" s="138">
        <v>2</v>
      </c>
      <c r="N12" s="138">
        <f t="shared" si="10"/>
        <v>68</v>
      </c>
      <c r="O12" s="143">
        <v>2</v>
      </c>
      <c r="P12" s="142">
        <f t="shared" si="10"/>
        <v>68</v>
      </c>
      <c r="Q12" s="149">
        <v>2</v>
      </c>
      <c r="R12" s="150">
        <f t="shared" si="5"/>
        <v>68</v>
      </c>
      <c r="S12" s="127">
        <v>4</v>
      </c>
      <c r="T12" s="128">
        <f t="shared" si="11"/>
        <v>136</v>
      </c>
      <c r="U12" s="134">
        <v>2</v>
      </c>
      <c r="V12" s="134">
        <f t="shared" si="12"/>
        <v>68</v>
      </c>
      <c r="W12" s="138">
        <v>2</v>
      </c>
      <c r="X12" s="138">
        <f t="shared" si="6"/>
        <v>68</v>
      </c>
      <c r="Y12" s="143">
        <v>2</v>
      </c>
      <c r="Z12" s="142">
        <f t="shared" si="7"/>
        <v>68</v>
      </c>
      <c r="AA12" s="149">
        <v>2</v>
      </c>
      <c r="AB12" s="150">
        <f t="shared" si="13"/>
        <v>68</v>
      </c>
      <c r="AD12" s="90">
        <v>5</v>
      </c>
      <c r="AE12" s="91">
        <v>4</v>
      </c>
      <c r="AF12" s="91">
        <v>4</v>
      </c>
      <c r="AG12" s="91">
        <v>4</v>
      </c>
      <c r="AH12" s="91">
        <v>4</v>
      </c>
    </row>
    <row r="13" spans="1:34" ht="12.75">
      <c r="A13" s="272"/>
      <c r="B13" s="10" t="s">
        <v>19</v>
      </c>
      <c r="C13" s="9"/>
      <c r="D13" s="10">
        <f t="shared" si="0"/>
        <v>0</v>
      </c>
      <c r="E13" s="10">
        <f t="shared" si="1"/>
        <v>0</v>
      </c>
      <c r="F13" s="10">
        <f t="shared" si="2"/>
        <v>0</v>
      </c>
      <c r="G13" s="10">
        <f t="shared" si="3"/>
        <v>0</v>
      </c>
      <c r="H13" s="11">
        <f t="shared" si="4"/>
        <v>0</v>
      </c>
      <c r="I13" s="129"/>
      <c r="J13" s="130">
        <f t="shared" si="8"/>
        <v>0</v>
      </c>
      <c r="K13" s="135"/>
      <c r="L13" s="134">
        <f t="shared" si="9"/>
        <v>0</v>
      </c>
      <c r="M13" s="139"/>
      <c r="N13" s="138">
        <f t="shared" si="10"/>
        <v>0</v>
      </c>
      <c r="O13" s="143"/>
      <c r="P13" s="142">
        <f t="shared" si="10"/>
        <v>0</v>
      </c>
      <c r="Q13" s="149"/>
      <c r="R13" s="150">
        <f t="shared" si="5"/>
        <v>0</v>
      </c>
      <c r="S13" s="129"/>
      <c r="T13" s="130">
        <f t="shared" si="11"/>
        <v>0</v>
      </c>
      <c r="U13" s="135"/>
      <c r="V13" s="134">
        <f t="shared" si="12"/>
        <v>0</v>
      </c>
      <c r="W13" s="139"/>
      <c r="X13" s="138">
        <f t="shared" si="6"/>
        <v>0</v>
      </c>
      <c r="Y13" s="143"/>
      <c r="Z13" s="142">
        <f t="shared" si="7"/>
        <v>0</v>
      </c>
      <c r="AA13" s="149"/>
      <c r="AB13" s="150">
        <f t="shared" si="13"/>
        <v>0</v>
      </c>
      <c r="AD13" s="91"/>
      <c r="AE13" s="91"/>
      <c r="AF13" s="91"/>
      <c r="AG13" s="91"/>
      <c r="AH13" s="91"/>
    </row>
    <row r="14" spans="1:34" ht="12.75">
      <c r="A14" s="272"/>
      <c r="B14" s="10" t="s">
        <v>20</v>
      </c>
      <c r="C14" s="9" t="s">
        <v>123</v>
      </c>
      <c r="D14" s="10">
        <f t="shared" si="0"/>
        <v>0</v>
      </c>
      <c r="E14" s="88">
        <f t="shared" si="1"/>
        <v>136</v>
      </c>
      <c r="F14" s="10">
        <f t="shared" si="2"/>
        <v>0</v>
      </c>
      <c r="G14" s="10">
        <f t="shared" si="3"/>
        <v>0</v>
      </c>
      <c r="H14" s="11">
        <f t="shared" si="4"/>
        <v>0</v>
      </c>
      <c r="I14" s="129"/>
      <c r="J14" s="130">
        <f t="shared" si="8"/>
        <v>0</v>
      </c>
      <c r="K14" s="136">
        <v>2</v>
      </c>
      <c r="L14" s="136">
        <f t="shared" si="9"/>
        <v>68</v>
      </c>
      <c r="M14" s="139"/>
      <c r="N14" s="138">
        <f t="shared" si="10"/>
        <v>0</v>
      </c>
      <c r="O14" s="143"/>
      <c r="P14" s="142">
        <f t="shared" si="10"/>
        <v>0</v>
      </c>
      <c r="Q14" s="149"/>
      <c r="R14" s="150">
        <f t="shared" si="5"/>
        <v>0</v>
      </c>
      <c r="S14" s="129"/>
      <c r="T14" s="130">
        <f t="shared" si="11"/>
        <v>0</v>
      </c>
      <c r="U14" s="136">
        <v>2</v>
      </c>
      <c r="V14" s="136">
        <f t="shared" si="12"/>
        <v>68</v>
      </c>
      <c r="W14" s="139"/>
      <c r="X14" s="138">
        <f t="shared" si="6"/>
        <v>0</v>
      </c>
      <c r="Y14" s="143"/>
      <c r="Z14" s="142">
        <f t="shared" si="7"/>
        <v>0</v>
      </c>
      <c r="AA14" s="149"/>
      <c r="AB14" s="150">
        <f t="shared" si="13"/>
        <v>0</v>
      </c>
      <c r="AD14" s="91"/>
      <c r="AE14" s="90">
        <v>5</v>
      </c>
      <c r="AF14" s="91"/>
      <c r="AG14" s="91"/>
      <c r="AH14" s="91"/>
    </row>
    <row r="15" spans="1:34" ht="12.75">
      <c r="A15" s="272"/>
      <c r="B15" s="10" t="s">
        <v>21</v>
      </c>
      <c r="C15" s="9" t="s">
        <v>121</v>
      </c>
      <c r="D15" s="88">
        <f t="shared" si="0"/>
        <v>136</v>
      </c>
      <c r="E15" s="10">
        <f t="shared" si="1"/>
        <v>0</v>
      </c>
      <c r="F15" s="10">
        <f t="shared" si="2"/>
        <v>0</v>
      </c>
      <c r="G15" s="10">
        <f t="shared" si="3"/>
        <v>0</v>
      </c>
      <c r="H15" s="11">
        <f t="shared" si="4"/>
        <v>0</v>
      </c>
      <c r="I15" s="127">
        <v>2</v>
      </c>
      <c r="J15" s="128">
        <f t="shared" si="8"/>
        <v>68</v>
      </c>
      <c r="K15" s="135"/>
      <c r="L15" s="134">
        <f t="shared" si="9"/>
        <v>0</v>
      </c>
      <c r="M15" s="139"/>
      <c r="N15" s="138">
        <f t="shared" si="10"/>
        <v>0</v>
      </c>
      <c r="O15" s="143"/>
      <c r="P15" s="142">
        <f t="shared" si="10"/>
        <v>0</v>
      </c>
      <c r="Q15" s="149"/>
      <c r="R15" s="150">
        <f t="shared" si="5"/>
        <v>0</v>
      </c>
      <c r="S15" s="127">
        <v>2</v>
      </c>
      <c r="T15" s="128">
        <f t="shared" si="11"/>
        <v>68</v>
      </c>
      <c r="U15" s="135"/>
      <c r="V15" s="134">
        <f t="shared" si="12"/>
        <v>0</v>
      </c>
      <c r="W15" s="139"/>
      <c r="X15" s="138">
        <f t="shared" si="6"/>
        <v>0</v>
      </c>
      <c r="Y15" s="143"/>
      <c r="Z15" s="142">
        <f t="shared" si="7"/>
        <v>0</v>
      </c>
      <c r="AA15" s="149"/>
      <c r="AB15" s="150">
        <f t="shared" si="13"/>
        <v>0</v>
      </c>
      <c r="AD15" s="90">
        <v>6</v>
      </c>
      <c r="AE15" s="91"/>
      <c r="AF15" s="91"/>
      <c r="AG15" s="91"/>
      <c r="AH15" s="91"/>
    </row>
    <row r="16" spans="1:34" ht="12.75">
      <c r="A16" s="272"/>
      <c r="B16" s="10" t="s">
        <v>41</v>
      </c>
      <c r="C16" s="9" t="s">
        <v>118</v>
      </c>
      <c r="D16" s="10">
        <f t="shared" si="0"/>
        <v>136</v>
      </c>
      <c r="E16" s="10">
        <f t="shared" si="1"/>
        <v>136</v>
      </c>
      <c r="F16" s="10">
        <f t="shared" si="2"/>
        <v>136</v>
      </c>
      <c r="G16" s="10">
        <f t="shared" si="3"/>
        <v>136</v>
      </c>
      <c r="H16" s="11">
        <f t="shared" si="4"/>
        <v>136</v>
      </c>
      <c r="I16" s="129">
        <v>2</v>
      </c>
      <c r="J16" s="130">
        <f t="shared" si="8"/>
        <v>68</v>
      </c>
      <c r="K16" s="135">
        <v>2</v>
      </c>
      <c r="L16" s="134">
        <f t="shared" si="9"/>
        <v>68</v>
      </c>
      <c r="M16" s="139">
        <v>2</v>
      </c>
      <c r="N16" s="138">
        <f t="shared" si="10"/>
        <v>68</v>
      </c>
      <c r="O16" s="143">
        <v>2</v>
      </c>
      <c r="P16" s="142">
        <f t="shared" si="10"/>
        <v>68</v>
      </c>
      <c r="Q16" s="149">
        <v>2</v>
      </c>
      <c r="R16" s="150">
        <f t="shared" si="5"/>
        <v>68</v>
      </c>
      <c r="S16" s="129">
        <v>2</v>
      </c>
      <c r="T16" s="130">
        <f t="shared" si="11"/>
        <v>68</v>
      </c>
      <c r="U16" s="135">
        <v>2</v>
      </c>
      <c r="V16" s="134">
        <f t="shared" si="12"/>
        <v>68</v>
      </c>
      <c r="W16" s="139">
        <v>2</v>
      </c>
      <c r="X16" s="138">
        <f t="shared" si="6"/>
        <v>68</v>
      </c>
      <c r="Y16" s="143">
        <v>2</v>
      </c>
      <c r="Z16" s="142">
        <f t="shared" si="7"/>
        <v>68</v>
      </c>
      <c r="AA16" s="149">
        <v>2</v>
      </c>
      <c r="AB16" s="150">
        <f t="shared" si="13"/>
        <v>68</v>
      </c>
      <c r="AD16" s="91">
        <v>7</v>
      </c>
      <c r="AE16" s="91">
        <v>6</v>
      </c>
      <c r="AF16" s="91">
        <v>5</v>
      </c>
      <c r="AG16" s="91">
        <v>5</v>
      </c>
      <c r="AH16" s="91">
        <v>5</v>
      </c>
    </row>
    <row r="17" spans="1:34" ht="12.75">
      <c r="A17" s="272"/>
      <c r="B17" s="10" t="s">
        <v>22</v>
      </c>
      <c r="C17" s="9" t="s">
        <v>124</v>
      </c>
      <c r="D17" s="10">
        <f t="shared" si="0"/>
        <v>0</v>
      </c>
      <c r="E17" s="88">
        <f t="shared" si="1"/>
        <v>204</v>
      </c>
      <c r="F17" s="10">
        <f t="shared" si="2"/>
        <v>0</v>
      </c>
      <c r="G17" s="10">
        <f t="shared" si="3"/>
        <v>0</v>
      </c>
      <c r="H17" s="11">
        <f t="shared" si="4"/>
        <v>68</v>
      </c>
      <c r="I17" s="129"/>
      <c r="J17" s="130">
        <f t="shared" si="8"/>
        <v>0</v>
      </c>
      <c r="K17" s="136">
        <v>3</v>
      </c>
      <c r="L17" s="136">
        <f t="shared" si="9"/>
        <v>102</v>
      </c>
      <c r="M17" s="139"/>
      <c r="N17" s="138">
        <f t="shared" si="10"/>
        <v>0</v>
      </c>
      <c r="O17" s="143"/>
      <c r="P17" s="142">
        <f t="shared" si="10"/>
        <v>0</v>
      </c>
      <c r="Q17" s="149">
        <v>1</v>
      </c>
      <c r="R17" s="150">
        <f t="shared" si="5"/>
        <v>34</v>
      </c>
      <c r="S17" s="129"/>
      <c r="T17" s="130">
        <f t="shared" si="11"/>
        <v>0</v>
      </c>
      <c r="U17" s="136">
        <v>3</v>
      </c>
      <c r="V17" s="136">
        <f t="shared" si="12"/>
        <v>102</v>
      </c>
      <c r="W17" s="139"/>
      <c r="X17" s="138">
        <f t="shared" si="6"/>
        <v>0</v>
      </c>
      <c r="Y17" s="143"/>
      <c r="Z17" s="142">
        <f t="shared" si="7"/>
        <v>0</v>
      </c>
      <c r="AA17" s="149">
        <v>1</v>
      </c>
      <c r="AB17" s="150">
        <f t="shared" si="13"/>
        <v>34</v>
      </c>
      <c r="AD17" s="91"/>
      <c r="AE17" s="90">
        <v>7</v>
      </c>
      <c r="AF17" s="91"/>
      <c r="AG17" s="91"/>
      <c r="AH17" s="91">
        <v>6</v>
      </c>
    </row>
    <row r="18" spans="1:34" ht="38.25">
      <c r="A18" s="272" t="s">
        <v>23</v>
      </c>
      <c r="B18" s="15" t="s">
        <v>24</v>
      </c>
      <c r="C18" s="9" t="s">
        <v>125</v>
      </c>
      <c r="D18" s="10">
        <f t="shared" si="0"/>
        <v>272</v>
      </c>
      <c r="E18" s="88">
        <f t="shared" si="1"/>
        <v>408</v>
      </c>
      <c r="F18" s="88">
        <f t="shared" si="2"/>
        <v>408</v>
      </c>
      <c r="G18" s="88">
        <f t="shared" si="3"/>
        <v>408</v>
      </c>
      <c r="H18" s="89">
        <f t="shared" si="4"/>
        <v>408</v>
      </c>
      <c r="I18" s="131">
        <v>4</v>
      </c>
      <c r="J18" s="130">
        <f t="shared" si="8"/>
        <v>136</v>
      </c>
      <c r="K18" s="136">
        <v>6</v>
      </c>
      <c r="L18" s="136">
        <f t="shared" si="9"/>
        <v>204</v>
      </c>
      <c r="M18" s="140">
        <v>6</v>
      </c>
      <c r="N18" s="140">
        <f t="shared" si="10"/>
        <v>204</v>
      </c>
      <c r="O18" s="144">
        <v>6</v>
      </c>
      <c r="P18" s="144">
        <f t="shared" si="10"/>
        <v>204</v>
      </c>
      <c r="Q18" s="147">
        <v>6</v>
      </c>
      <c r="R18" s="148">
        <f t="shared" si="5"/>
        <v>204</v>
      </c>
      <c r="S18" s="131">
        <v>4</v>
      </c>
      <c r="T18" s="130">
        <f t="shared" si="11"/>
        <v>136</v>
      </c>
      <c r="U18" s="136">
        <v>6</v>
      </c>
      <c r="V18" s="136">
        <f t="shared" si="12"/>
        <v>204</v>
      </c>
      <c r="W18" s="140">
        <v>6</v>
      </c>
      <c r="X18" s="140">
        <f t="shared" si="6"/>
        <v>204</v>
      </c>
      <c r="Y18" s="144">
        <v>6</v>
      </c>
      <c r="Z18" s="144">
        <f t="shared" si="7"/>
        <v>204</v>
      </c>
      <c r="AA18" s="147">
        <v>6</v>
      </c>
      <c r="AB18" s="148">
        <f t="shared" si="13"/>
        <v>204</v>
      </c>
      <c r="AD18" s="91">
        <v>8</v>
      </c>
      <c r="AE18" s="90">
        <v>8</v>
      </c>
      <c r="AF18" s="90">
        <v>6</v>
      </c>
      <c r="AG18" s="90">
        <v>6</v>
      </c>
      <c r="AH18" s="90">
        <v>7</v>
      </c>
    </row>
    <row r="19" spans="1:34" ht="12.75">
      <c r="A19" s="272"/>
      <c r="B19" s="10" t="s">
        <v>42</v>
      </c>
      <c r="C19" s="9" t="s">
        <v>126</v>
      </c>
      <c r="D19" s="10">
        <f t="shared" si="0"/>
        <v>0</v>
      </c>
      <c r="E19" s="10">
        <f t="shared" si="1"/>
        <v>68</v>
      </c>
      <c r="F19" s="10">
        <f t="shared" si="2"/>
        <v>68</v>
      </c>
      <c r="G19" s="88">
        <f t="shared" si="3"/>
        <v>272</v>
      </c>
      <c r="H19" s="11">
        <f t="shared" si="4"/>
        <v>68</v>
      </c>
      <c r="I19" s="131"/>
      <c r="J19" s="132">
        <f t="shared" si="8"/>
        <v>0</v>
      </c>
      <c r="K19" s="134">
        <v>1</v>
      </c>
      <c r="L19" s="134">
        <f t="shared" si="9"/>
        <v>34</v>
      </c>
      <c r="M19" s="138">
        <v>1</v>
      </c>
      <c r="N19" s="138">
        <f t="shared" si="10"/>
        <v>34</v>
      </c>
      <c r="O19" s="144">
        <v>4</v>
      </c>
      <c r="P19" s="144">
        <f t="shared" si="10"/>
        <v>136</v>
      </c>
      <c r="Q19" s="151">
        <v>1</v>
      </c>
      <c r="R19" s="150">
        <f t="shared" si="5"/>
        <v>34</v>
      </c>
      <c r="S19" s="131"/>
      <c r="T19" s="132">
        <f t="shared" si="11"/>
        <v>0</v>
      </c>
      <c r="U19" s="134">
        <v>1</v>
      </c>
      <c r="V19" s="134">
        <f t="shared" si="12"/>
        <v>34</v>
      </c>
      <c r="W19" s="138">
        <v>1</v>
      </c>
      <c r="X19" s="138">
        <f t="shared" si="6"/>
        <v>34</v>
      </c>
      <c r="Y19" s="144">
        <v>4</v>
      </c>
      <c r="Z19" s="144">
        <f t="shared" si="7"/>
        <v>136</v>
      </c>
      <c r="AA19" s="151">
        <v>1</v>
      </c>
      <c r="AB19" s="150">
        <f t="shared" si="13"/>
        <v>34</v>
      </c>
      <c r="AD19" s="91"/>
      <c r="AE19" s="91">
        <v>9</v>
      </c>
      <c r="AF19" s="91">
        <v>7</v>
      </c>
      <c r="AG19" s="90">
        <v>7</v>
      </c>
      <c r="AH19" s="91">
        <v>8</v>
      </c>
    </row>
    <row r="20" spans="1:34" ht="12.75">
      <c r="A20" s="272" t="s">
        <v>26</v>
      </c>
      <c r="B20" s="10" t="s">
        <v>27</v>
      </c>
      <c r="C20" s="9" t="s">
        <v>183</v>
      </c>
      <c r="D20" s="10">
        <f t="shared" si="0"/>
        <v>0</v>
      </c>
      <c r="E20" s="10">
        <f t="shared" si="1"/>
        <v>0</v>
      </c>
      <c r="F20" s="10">
        <f t="shared" si="2"/>
        <v>136</v>
      </c>
      <c r="G20" s="88">
        <f t="shared" si="3"/>
        <v>340</v>
      </c>
      <c r="H20" s="11">
        <f t="shared" si="4"/>
        <v>136</v>
      </c>
      <c r="I20" s="131"/>
      <c r="J20" s="132">
        <f t="shared" si="8"/>
        <v>0</v>
      </c>
      <c r="K20" s="134">
        <v>0</v>
      </c>
      <c r="L20" s="134">
        <f t="shared" si="9"/>
        <v>0</v>
      </c>
      <c r="M20" s="138">
        <v>2</v>
      </c>
      <c r="N20" s="138">
        <f t="shared" si="10"/>
        <v>68</v>
      </c>
      <c r="O20" s="144">
        <v>5</v>
      </c>
      <c r="P20" s="144">
        <f t="shared" si="10"/>
        <v>170</v>
      </c>
      <c r="Q20" s="149">
        <v>2</v>
      </c>
      <c r="R20" s="150">
        <f t="shared" si="5"/>
        <v>68</v>
      </c>
      <c r="S20" s="131"/>
      <c r="T20" s="132">
        <f t="shared" si="11"/>
        <v>0</v>
      </c>
      <c r="U20" s="134">
        <v>0</v>
      </c>
      <c r="V20" s="134">
        <f t="shared" si="12"/>
        <v>0</v>
      </c>
      <c r="W20" s="138">
        <v>2</v>
      </c>
      <c r="X20" s="138">
        <f t="shared" si="6"/>
        <v>68</v>
      </c>
      <c r="Y20" s="144">
        <v>5</v>
      </c>
      <c r="Z20" s="144">
        <f t="shared" si="7"/>
        <v>170</v>
      </c>
      <c r="AA20" s="149">
        <v>2</v>
      </c>
      <c r="AB20" s="150">
        <f t="shared" si="13"/>
        <v>68</v>
      </c>
      <c r="AD20" s="91"/>
      <c r="AE20" s="91"/>
      <c r="AF20" s="80">
        <v>8</v>
      </c>
      <c r="AG20" s="90">
        <v>8</v>
      </c>
      <c r="AH20" s="91">
        <v>9</v>
      </c>
    </row>
    <row r="21" spans="1:34" ht="12.75">
      <c r="A21" s="272"/>
      <c r="B21" s="8" t="s">
        <v>28</v>
      </c>
      <c r="C21" s="9" t="s">
        <v>118</v>
      </c>
      <c r="D21" s="10">
        <f t="shared" si="0"/>
        <v>68</v>
      </c>
      <c r="E21" s="10">
        <f t="shared" si="1"/>
        <v>68</v>
      </c>
      <c r="F21" s="10">
        <f t="shared" si="2"/>
        <v>68</v>
      </c>
      <c r="G21" s="10">
        <f t="shared" si="3"/>
        <v>68</v>
      </c>
      <c r="H21" s="11">
        <f t="shared" si="4"/>
        <v>68</v>
      </c>
      <c r="I21" s="131">
        <v>1</v>
      </c>
      <c r="J21" s="132">
        <f t="shared" si="8"/>
        <v>34</v>
      </c>
      <c r="K21" s="134">
        <v>1</v>
      </c>
      <c r="L21" s="134">
        <f t="shared" si="9"/>
        <v>34</v>
      </c>
      <c r="M21" s="139">
        <v>1</v>
      </c>
      <c r="N21" s="138">
        <f t="shared" si="10"/>
        <v>34</v>
      </c>
      <c r="O21" s="143">
        <v>1</v>
      </c>
      <c r="P21" s="142">
        <f t="shared" si="10"/>
        <v>34</v>
      </c>
      <c r="Q21" s="149">
        <v>1</v>
      </c>
      <c r="R21" s="150">
        <f t="shared" si="5"/>
        <v>34</v>
      </c>
      <c r="S21" s="131">
        <v>1</v>
      </c>
      <c r="T21" s="132">
        <f t="shared" si="11"/>
        <v>34</v>
      </c>
      <c r="U21" s="134">
        <v>1</v>
      </c>
      <c r="V21" s="134">
        <f t="shared" si="12"/>
        <v>34</v>
      </c>
      <c r="W21" s="139">
        <v>1</v>
      </c>
      <c r="X21" s="138">
        <f t="shared" si="6"/>
        <v>34</v>
      </c>
      <c r="Y21" s="143">
        <v>1</v>
      </c>
      <c r="Z21" s="142">
        <f t="shared" si="7"/>
        <v>34</v>
      </c>
      <c r="AA21" s="149">
        <v>1</v>
      </c>
      <c r="AB21" s="150">
        <f t="shared" si="13"/>
        <v>34</v>
      </c>
      <c r="AD21" s="91">
        <v>9</v>
      </c>
      <c r="AE21" s="91">
        <v>10</v>
      </c>
      <c r="AF21" s="91">
        <v>9</v>
      </c>
      <c r="AG21" s="91">
        <v>9</v>
      </c>
      <c r="AH21" s="91">
        <v>10</v>
      </c>
    </row>
    <row r="22" spans="1:34" ht="12.75">
      <c r="A22" s="272"/>
      <c r="B22" s="10" t="s">
        <v>39</v>
      </c>
      <c r="C22" s="9" t="s">
        <v>127</v>
      </c>
      <c r="D22" s="10">
        <f t="shared" si="0"/>
        <v>0</v>
      </c>
      <c r="E22" s="10">
        <f t="shared" si="1"/>
        <v>0</v>
      </c>
      <c r="F22" s="88">
        <f t="shared" si="2"/>
        <v>204</v>
      </c>
      <c r="G22" s="10">
        <f t="shared" si="3"/>
        <v>0</v>
      </c>
      <c r="H22" s="11">
        <f t="shared" si="4"/>
        <v>68</v>
      </c>
      <c r="I22" s="131"/>
      <c r="J22" s="132">
        <f t="shared" si="8"/>
        <v>0</v>
      </c>
      <c r="K22" s="134">
        <v>0</v>
      </c>
      <c r="L22" s="134">
        <f t="shared" si="9"/>
        <v>0</v>
      </c>
      <c r="M22" s="140">
        <v>3</v>
      </c>
      <c r="N22" s="140">
        <f t="shared" si="10"/>
        <v>102</v>
      </c>
      <c r="O22" s="142"/>
      <c r="P22" s="142">
        <f t="shared" si="10"/>
        <v>0</v>
      </c>
      <c r="Q22" s="151">
        <v>1</v>
      </c>
      <c r="R22" s="150">
        <f t="shared" si="5"/>
        <v>34</v>
      </c>
      <c r="S22" s="131"/>
      <c r="T22" s="132">
        <f t="shared" si="11"/>
        <v>0</v>
      </c>
      <c r="U22" s="134">
        <v>0</v>
      </c>
      <c r="V22" s="134">
        <f t="shared" si="12"/>
        <v>0</v>
      </c>
      <c r="W22" s="140">
        <v>3</v>
      </c>
      <c r="X22" s="140">
        <f t="shared" si="6"/>
        <v>102</v>
      </c>
      <c r="Y22" s="142"/>
      <c r="Z22" s="142">
        <f t="shared" si="7"/>
        <v>0</v>
      </c>
      <c r="AA22" s="151">
        <v>1</v>
      </c>
      <c r="AB22" s="150">
        <f t="shared" si="13"/>
        <v>34</v>
      </c>
      <c r="AD22" s="91"/>
      <c r="AE22" s="91"/>
      <c r="AF22" s="92">
        <v>10</v>
      </c>
      <c r="AG22" s="91"/>
      <c r="AH22" s="91">
        <v>11</v>
      </c>
    </row>
    <row r="23" spans="1:34" ht="12.75">
      <c r="A23" s="272"/>
      <c r="B23" s="10" t="s">
        <v>29</v>
      </c>
      <c r="C23" s="9" t="s">
        <v>127</v>
      </c>
      <c r="D23" s="10">
        <f t="shared" si="0"/>
        <v>0</v>
      </c>
      <c r="E23" s="10">
        <f t="shared" si="1"/>
        <v>0</v>
      </c>
      <c r="F23" s="88">
        <f t="shared" si="2"/>
        <v>204</v>
      </c>
      <c r="G23" s="10">
        <f t="shared" si="3"/>
        <v>0</v>
      </c>
      <c r="H23" s="11">
        <f t="shared" si="4"/>
        <v>68</v>
      </c>
      <c r="I23" s="131"/>
      <c r="J23" s="132">
        <f t="shared" si="8"/>
        <v>0</v>
      </c>
      <c r="K23" s="134">
        <v>0</v>
      </c>
      <c r="L23" s="134">
        <f t="shared" si="9"/>
        <v>0</v>
      </c>
      <c r="M23" s="140">
        <v>3</v>
      </c>
      <c r="N23" s="140">
        <f t="shared" si="10"/>
        <v>102</v>
      </c>
      <c r="O23" s="142"/>
      <c r="P23" s="142">
        <f t="shared" si="10"/>
        <v>0</v>
      </c>
      <c r="Q23" s="151">
        <v>1</v>
      </c>
      <c r="R23" s="150">
        <f t="shared" si="5"/>
        <v>34</v>
      </c>
      <c r="S23" s="131"/>
      <c r="T23" s="132">
        <f t="shared" si="11"/>
        <v>0</v>
      </c>
      <c r="U23" s="134">
        <v>0</v>
      </c>
      <c r="V23" s="134">
        <f t="shared" si="12"/>
        <v>0</v>
      </c>
      <c r="W23" s="140">
        <v>3</v>
      </c>
      <c r="X23" s="140">
        <f t="shared" si="6"/>
        <v>102</v>
      </c>
      <c r="Y23" s="142"/>
      <c r="Z23" s="142">
        <f t="shared" si="7"/>
        <v>0</v>
      </c>
      <c r="AA23" s="151">
        <v>1</v>
      </c>
      <c r="AB23" s="150">
        <f t="shared" si="13"/>
        <v>34</v>
      </c>
      <c r="AD23" s="91"/>
      <c r="AE23" s="91"/>
      <c r="AF23" s="92">
        <v>11</v>
      </c>
      <c r="AG23" s="91"/>
      <c r="AH23" s="91">
        <v>12</v>
      </c>
    </row>
    <row r="24" spans="1:34" ht="12.75">
      <c r="A24" s="272"/>
      <c r="B24" s="10" t="s">
        <v>30</v>
      </c>
      <c r="C24" s="9" t="s">
        <v>128</v>
      </c>
      <c r="D24" s="10">
        <f t="shared" si="0"/>
        <v>204</v>
      </c>
      <c r="E24" s="10">
        <f t="shared" si="1"/>
        <v>204</v>
      </c>
      <c r="F24" s="10">
        <f t="shared" si="2"/>
        <v>0</v>
      </c>
      <c r="G24" s="10">
        <f t="shared" si="3"/>
        <v>0</v>
      </c>
      <c r="H24" s="11">
        <f t="shared" si="4"/>
        <v>0</v>
      </c>
      <c r="I24" s="131">
        <v>3</v>
      </c>
      <c r="J24" s="132">
        <f t="shared" si="8"/>
        <v>102</v>
      </c>
      <c r="K24" s="134">
        <v>3</v>
      </c>
      <c r="L24" s="134">
        <f t="shared" si="9"/>
        <v>102</v>
      </c>
      <c r="M24" s="138"/>
      <c r="N24" s="138">
        <f t="shared" si="10"/>
        <v>0</v>
      </c>
      <c r="O24" s="142"/>
      <c r="P24" s="142">
        <f t="shared" si="10"/>
        <v>0</v>
      </c>
      <c r="Q24" s="151"/>
      <c r="R24" s="150">
        <f t="shared" si="5"/>
        <v>0</v>
      </c>
      <c r="S24" s="131">
        <v>3</v>
      </c>
      <c r="T24" s="132">
        <f t="shared" si="11"/>
        <v>102</v>
      </c>
      <c r="U24" s="134">
        <v>3</v>
      </c>
      <c r="V24" s="134">
        <f t="shared" si="12"/>
        <v>102</v>
      </c>
      <c r="W24" s="138"/>
      <c r="X24" s="138">
        <f t="shared" si="6"/>
        <v>0</v>
      </c>
      <c r="Y24" s="142"/>
      <c r="Z24" s="142">
        <f t="shared" si="7"/>
        <v>0</v>
      </c>
      <c r="AA24" s="151"/>
      <c r="AB24" s="150">
        <f t="shared" si="13"/>
        <v>0</v>
      </c>
      <c r="AD24" s="91">
        <v>10</v>
      </c>
      <c r="AE24" s="91">
        <v>11</v>
      </c>
      <c r="AF24" s="91"/>
      <c r="AG24" s="91"/>
      <c r="AH24" s="91"/>
    </row>
    <row r="25" spans="1:34" ht="12.75">
      <c r="A25" s="272" t="s">
        <v>31</v>
      </c>
      <c r="B25" s="8" t="s">
        <v>32</v>
      </c>
      <c r="C25" s="9" t="s">
        <v>118</v>
      </c>
      <c r="D25" s="10">
        <f t="shared" si="0"/>
        <v>204</v>
      </c>
      <c r="E25" s="10">
        <f t="shared" si="1"/>
        <v>204</v>
      </c>
      <c r="F25" s="10">
        <f t="shared" si="2"/>
        <v>204</v>
      </c>
      <c r="G25" s="10">
        <f t="shared" si="3"/>
        <v>204</v>
      </c>
      <c r="H25" s="11">
        <f t="shared" si="4"/>
        <v>204</v>
      </c>
      <c r="I25" s="131">
        <v>3</v>
      </c>
      <c r="J25" s="132">
        <f t="shared" si="8"/>
        <v>102</v>
      </c>
      <c r="K25" s="134">
        <v>3</v>
      </c>
      <c r="L25" s="134">
        <f t="shared" si="9"/>
        <v>102</v>
      </c>
      <c r="M25" s="138">
        <v>3</v>
      </c>
      <c r="N25" s="138">
        <f t="shared" si="10"/>
        <v>102</v>
      </c>
      <c r="O25" s="142">
        <v>3</v>
      </c>
      <c r="P25" s="142">
        <f t="shared" si="10"/>
        <v>102</v>
      </c>
      <c r="Q25" s="151">
        <v>3</v>
      </c>
      <c r="R25" s="150">
        <f t="shared" si="5"/>
        <v>102</v>
      </c>
      <c r="S25" s="131">
        <v>3</v>
      </c>
      <c r="T25" s="132">
        <f t="shared" si="11"/>
        <v>102</v>
      </c>
      <c r="U25" s="134">
        <v>3</v>
      </c>
      <c r="V25" s="134">
        <f t="shared" si="12"/>
        <v>102</v>
      </c>
      <c r="W25" s="138">
        <v>3</v>
      </c>
      <c r="X25" s="138">
        <f t="shared" si="6"/>
        <v>102</v>
      </c>
      <c r="Y25" s="142">
        <v>3</v>
      </c>
      <c r="Z25" s="142">
        <f t="shared" si="7"/>
        <v>102</v>
      </c>
      <c r="AA25" s="151">
        <v>3</v>
      </c>
      <c r="AB25" s="150">
        <f t="shared" si="13"/>
        <v>102</v>
      </c>
      <c r="AD25" s="91">
        <v>11</v>
      </c>
      <c r="AE25" s="91">
        <v>12</v>
      </c>
      <c r="AF25" s="91">
        <v>12</v>
      </c>
      <c r="AG25" s="91">
        <v>10</v>
      </c>
      <c r="AH25" s="91">
        <v>13</v>
      </c>
    </row>
    <row r="26" spans="1:34" ht="12.75">
      <c r="A26" s="272"/>
      <c r="B26" s="10" t="s">
        <v>40</v>
      </c>
      <c r="C26" s="9"/>
      <c r="D26" s="10">
        <f t="shared" si="0"/>
        <v>0</v>
      </c>
      <c r="E26" s="10">
        <f t="shared" si="1"/>
        <v>0</v>
      </c>
      <c r="F26" s="10">
        <f t="shared" si="2"/>
        <v>0</v>
      </c>
      <c r="G26" s="10">
        <f t="shared" si="3"/>
        <v>0</v>
      </c>
      <c r="H26" s="11">
        <f t="shared" si="4"/>
        <v>0</v>
      </c>
      <c r="I26" s="129"/>
      <c r="J26" s="132">
        <f t="shared" si="8"/>
        <v>0</v>
      </c>
      <c r="K26" s="135"/>
      <c r="L26" s="134">
        <f t="shared" si="9"/>
        <v>0</v>
      </c>
      <c r="M26" s="139"/>
      <c r="N26" s="138">
        <f t="shared" si="10"/>
        <v>0</v>
      </c>
      <c r="O26" s="143"/>
      <c r="P26" s="142">
        <f t="shared" si="10"/>
        <v>0</v>
      </c>
      <c r="Q26" s="149"/>
      <c r="R26" s="150">
        <f t="shared" si="5"/>
        <v>0</v>
      </c>
      <c r="S26" s="129"/>
      <c r="T26" s="132">
        <f t="shared" si="11"/>
        <v>0</v>
      </c>
      <c r="U26" s="135"/>
      <c r="V26" s="134">
        <f t="shared" si="12"/>
        <v>0</v>
      </c>
      <c r="W26" s="139"/>
      <c r="X26" s="138">
        <f t="shared" si="6"/>
        <v>0</v>
      </c>
      <c r="Y26" s="143"/>
      <c r="Z26" s="142">
        <f t="shared" si="7"/>
        <v>0</v>
      </c>
      <c r="AA26" s="149"/>
      <c r="AB26" s="150">
        <f t="shared" si="13"/>
        <v>0</v>
      </c>
      <c r="AD26" s="91"/>
      <c r="AE26" s="91"/>
      <c r="AF26" s="91"/>
      <c r="AG26" s="91"/>
      <c r="AH26" s="91"/>
    </row>
    <row r="27" spans="1:34" ht="25.5">
      <c r="A27" s="272"/>
      <c r="B27" s="8" t="s">
        <v>33</v>
      </c>
      <c r="C27" s="9" t="s">
        <v>118</v>
      </c>
      <c r="D27" s="10">
        <f t="shared" si="0"/>
        <v>68</v>
      </c>
      <c r="E27" s="10">
        <f t="shared" si="1"/>
        <v>68</v>
      </c>
      <c r="F27" s="10">
        <f t="shared" si="2"/>
        <v>68</v>
      </c>
      <c r="G27" s="10">
        <f t="shared" si="3"/>
        <v>68</v>
      </c>
      <c r="H27" s="11">
        <f t="shared" si="4"/>
        <v>68</v>
      </c>
      <c r="I27" s="129">
        <v>1</v>
      </c>
      <c r="J27" s="132">
        <f t="shared" si="8"/>
        <v>34</v>
      </c>
      <c r="K27" s="135">
        <v>1</v>
      </c>
      <c r="L27" s="134">
        <f t="shared" si="9"/>
        <v>34</v>
      </c>
      <c r="M27" s="139">
        <v>1</v>
      </c>
      <c r="N27" s="138">
        <f t="shared" si="10"/>
        <v>34</v>
      </c>
      <c r="O27" s="143">
        <v>1</v>
      </c>
      <c r="P27" s="142">
        <f t="shared" si="10"/>
        <v>34</v>
      </c>
      <c r="Q27" s="149">
        <v>1</v>
      </c>
      <c r="R27" s="150">
        <f t="shared" si="5"/>
        <v>34</v>
      </c>
      <c r="S27" s="129">
        <v>1</v>
      </c>
      <c r="T27" s="132">
        <f t="shared" si="11"/>
        <v>34</v>
      </c>
      <c r="U27" s="135">
        <v>1</v>
      </c>
      <c r="V27" s="134">
        <f t="shared" si="12"/>
        <v>34</v>
      </c>
      <c r="W27" s="139">
        <v>1</v>
      </c>
      <c r="X27" s="138">
        <f t="shared" si="6"/>
        <v>34</v>
      </c>
      <c r="Y27" s="143">
        <v>1</v>
      </c>
      <c r="Z27" s="142">
        <f t="shared" si="7"/>
        <v>34</v>
      </c>
      <c r="AA27" s="149">
        <v>1</v>
      </c>
      <c r="AB27" s="150">
        <f t="shared" si="13"/>
        <v>34</v>
      </c>
      <c r="AD27" s="93">
        <v>12</v>
      </c>
      <c r="AE27" s="93">
        <v>13</v>
      </c>
      <c r="AF27" s="93">
        <v>13</v>
      </c>
      <c r="AG27" s="93">
        <v>11</v>
      </c>
      <c r="AH27" s="93">
        <v>14</v>
      </c>
    </row>
    <row r="28" spans="1:28" ht="25.5">
      <c r="A28" s="19"/>
      <c r="B28" s="20" t="s">
        <v>34</v>
      </c>
      <c r="C28" s="21"/>
      <c r="D28" s="21">
        <f>SUM(D6:D27)</f>
        <v>2380</v>
      </c>
      <c r="E28" s="94">
        <f aca="true" t="shared" si="14" ref="E28:R28">SUM(E6:E27)</f>
        <v>2108</v>
      </c>
      <c r="F28" s="94">
        <f t="shared" si="14"/>
        <v>2108</v>
      </c>
      <c r="G28" s="94">
        <f t="shared" si="14"/>
        <v>2108</v>
      </c>
      <c r="H28" s="95">
        <f t="shared" si="14"/>
        <v>2040</v>
      </c>
      <c r="I28" s="96">
        <f t="shared" si="14"/>
        <v>35</v>
      </c>
      <c r="J28" s="21">
        <f t="shared" si="14"/>
        <v>1190</v>
      </c>
      <c r="K28" s="21">
        <f t="shared" si="14"/>
        <v>31</v>
      </c>
      <c r="L28" s="21">
        <f t="shared" si="14"/>
        <v>1054</v>
      </c>
      <c r="M28" s="21">
        <f t="shared" si="14"/>
        <v>31</v>
      </c>
      <c r="N28" s="21">
        <f t="shared" si="14"/>
        <v>1054</v>
      </c>
      <c r="O28" s="21">
        <f t="shared" si="14"/>
        <v>31</v>
      </c>
      <c r="P28" s="21">
        <f t="shared" si="14"/>
        <v>1054</v>
      </c>
      <c r="Q28" s="21">
        <f t="shared" si="14"/>
        <v>30</v>
      </c>
      <c r="R28" s="22">
        <f t="shared" si="14"/>
        <v>1020</v>
      </c>
      <c r="S28" s="21">
        <f aca="true" t="shared" si="15" ref="S28:AB28">SUM(S6:S27)</f>
        <v>35</v>
      </c>
      <c r="T28" s="21">
        <f t="shared" si="15"/>
        <v>1190</v>
      </c>
      <c r="U28" s="21">
        <f t="shared" si="15"/>
        <v>31</v>
      </c>
      <c r="V28" s="21">
        <f t="shared" si="15"/>
        <v>1054</v>
      </c>
      <c r="W28" s="21">
        <f t="shared" si="15"/>
        <v>31</v>
      </c>
      <c r="X28" s="21">
        <f t="shared" si="15"/>
        <v>1054</v>
      </c>
      <c r="Y28" s="21">
        <f t="shared" si="15"/>
        <v>31</v>
      </c>
      <c r="Z28" s="21">
        <f t="shared" si="15"/>
        <v>1054</v>
      </c>
      <c r="AA28" s="21">
        <f t="shared" si="15"/>
        <v>30</v>
      </c>
      <c r="AB28" s="22">
        <f t="shared" si="15"/>
        <v>1020</v>
      </c>
    </row>
    <row r="29" spans="1:28" ht="38.25">
      <c r="A29" s="19"/>
      <c r="B29" s="23" t="s">
        <v>129</v>
      </c>
      <c r="C29" s="9"/>
      <c r="D29" s="9"/>
      <c r="E29" s="10"/>
      <c r="F29" s="10"/>
      <c r="G29" s="10"/>
      <c r="H29" s="11"/>
      <c r="I29" s="129"/>
      <c r="J29" s="130"/>
      <c r="K29" s="135"/>
      <c r="L29" s="135"/>
      <c r="M29" s="139"/>
      <c r="N29" s="139"/>
      <c r="O29" s="143"/>
      <c r="P29" s="143"/>
      <c r="Q29" s="149"/>
      <c r="R29" s="152"/>
      <c r="S29" s="130"/>
      <c r="T29" s="130"/>
      <c r="U29" s="135"/>
      <c r="V29" s="135"/>
      <c r="W29" s="139"/>
      <c r="X29" s="139"/>
      <c r="Y29" s="143"/>
      <c r="Z29" s="143"/>
      <c r="AA29" s="149"/>
      <c r="AB29" s="152"/>
    </row>
    <row r="30" spans="1:32" ht="25.5">
      <c r="A30" s="24" t="s">
        <v>36</v>
      </c>
      <c r="B30" s="14" t="s">
        <v>36</v>
      </c>
      <c r="C30" s="9" t="s">
        <v>37</v>
      </c>
      <c r="D30" s="10">
        <f aca="true" t="shared" si="16" ref="D30:D37">J30+T30</f>
        <v>68</v>
      </c>
      <c r="E30" s="10">
        <f aca="true" t="shared" si="17" ref="E30:E37">L30+V30</f>
        <v>68</v>
      </c>
      <c r="F30" s="10">
        <f aca="true" t="shared" si="18" ref="F30:F37">N30+X30</f>
        <v>68</v>
      </c>
      <c r="G30" s="10">
        <f aca="true" t="shared" si="19" ref="G30:G37">P30+Z30</f>
        <v>68</v>
      </c>
      <c r="H30" s="11">
        <f aca="true" t="shared" si="20" ref="H30:H37">R30+AB30</f>
        <v>68</v>
      </c>
      <c r="I30" s="129">
        <v>1</v>
      </c>
      <c r="J30" s="130">
        <f aca="true" t="shared" si="21" ref="J30:J37">I30*34</f>
        <v>34</v>
      </c>
      <c r="K30" s="135">
        <v>1</v>
      </c>
      <c r="L30" s="135">
        <f aca="true" t="shared" si="22" ref="L30:R37">K30*34</f>
        <v>34</v>
      </c>
      <c r="M30" s="139">
        <v>1</v>
      </c>
      <c r="N30" s="139">
        <f t="shared" si="22"/>
        <v>34</v>
      </c>
      <c r="O30" s="143">
        <v>1</v>
      </c>
      <c r="P30" s="143">
        <f t="shared" si="22"/>
        <v>34</v>
      </c>
      <c r="Q30" s="149">
        <v>1</v>
      </c>
      <c r="R30" s="152">
        <f t="shared" si="22"/>
        <v>34</v>
      </c>
      <c r="S30" s="130">
        <v>1</v>
      </c>
      <c r="T30" s="130">
        <f aca="true" t="shared" si="23" ref="T30:T37">S30*34</f>
        <v>34</v>
      </c>
      <c r="U30" s="135">
        <v>1</v>
      </c>
      <c r="V30" s="135">
        <f aca="true" t="shared" si="24" ref="V30:V37">U30*34</f>
        <v>34</v>
      </c>
      <c r="W30" s="139">
        <v>1</v>
      </c>
      <c r="X30" s="139">
        <f aca="true" t="shared" si="25" ref="X30:X37">W30*34</f>
        <v>34</v>
      </c>
      <c r="Y30" s="143">
        <v>1</v>
      </c>
      <c r="Z30" s="143">
        <f aca="true" t="shared" si="26" ref="Z30:Z37">Y30*34</f>
        <v>34</v>
      </c>
      <c r="AA30" s="149">
        <v>1</v>
      </c>
      <c r="AB30" s="152">
        <f aca="true" t="shared" si="27" ref="AB30:AB37">AA30*34</f>
        <v>34</v>
      </c>
      <c r="AC30" s="25"/>
      <c r="AD30" s="25"/>
      <c r="AE30" s="25"/>
      <c r="AF30" s="25"/>
    </row>
    <row r="31" spans="1:32" ht="12.75">
      <c r="A31" s="265" t="s">
        <v>130</v>
      </c>
      <c r="B31" s="97" t="s">
        <v>131</v>
      </c>
      <c r="C31" s="9" t="s">
        <v>37</v>
      </c>
      <c r="D31" s="10">
        <f t="shared" si="16"/>
        <v>0</v>
      </c>
      <c r="E31" s="10">
        <f t="shared" si="17"/>
        <v>68</v>
      </c>
      <c r="F31" s="10">
        <f t="shared" si="18"/>
        <v>68</v>
      </c>
      <c r="G31" s="10">
        <f t="shared" si="19"/>
        <v>68</v>
      </c>
      <c r="H31" s="11">
        <f t="shared" si="20"/>
        <v>0</v>
      </c>
      <c r="I31" s="131"/>
      <c r="J31" s="130">
        <f t="shared" si="21"/>
        <v>0</v>
      </c>
      <c r="K31" s="134">
        <v>1</v>
      </c>
      <c r="L31" s="135">
        <f t="shared" si="22"/>
        <v>34</v>
      </c>
      <c r="M31" s="138">
        <v>1</v>
      </c>
      <c r="N31" s="139">
        <f t="shared" si="22"/>
        <v>34</v>
      </c>
      <c r="O31" s="142">
        <v>1</v>
      </c>
      <c r="P31" s="143">
        <f t="shared" si="22"/>
        <v>34</v>
      </c>
      <c r="Q31" s="151"/>
      <c r="R31" s="152">
        <f t="shared" si="22"/>
        <v>0</v>
      </c>
      <c r="S31" s="132"/>
      <c r="T31" s="130">
        <f t="shared" si="23"/>
        <v>0</v>
      </c>
      <c r="U31" s="134">
        <v>1</v>
      </c>
      <c r="V31" s="135">
        <f t="shared" si="24"/>
        <v>34</v>
      </c>
      <c r="W31" s="138">
        <v>1</v>
      </c>
      <c r="X31" s="139">
        <f t="shared" si="25"/>
        <v>34</v>
      </c>
      <c r="Y31" s="142">
        <v>1</v>
      </c>
      <c r="Z31" s="143">
        <f t="shared" si="26"/>
        <v>34</v>
      </c>
      <c r="AA31" s="151"/>
      <c r="AB31" s="152">
        <f t="shared" si="27"/>
        <v>0</v>
      </c>
      <c r="AC31" s="25"/>
      <c r="AD31" s="25"/>
      <c r="AE31" s="25"/>
      <c r="AF31" s="25"/>
    </row>
    <row r="32" spans="1:28" ht="25.5">
      <c r="A32" s="266"/>
      <c r="B32" s="97" t="s">
        <v>132</v>
      </c>
      <c r="C32" s="9" t="s">
        <v>37</v>
      </c>
      <c r="D32" s="10">
        <f t="shared" si="16"/>
        <v>0</v>
      </c>
      <c r="E32" s="10">
        <f t="shared" si="17"/>
        <v>136</v>
      </c>
      <c r="F32" s="10">
        <f t="shared" si="18"/>
        <v>0</v>
      </c>
      <c r="G32" s="10">
        <f t="shared" si="19"/>
        <v>0</v>
      </c>
      <c r="H32" s="11">
        <f t="shared" si="20"/>
        <v>68</v>
      </c>
      <c r="I32" s="131"/>
      <c r="J32" s="130">
        <f t="shared" si="21"/>
        <v>0</v>
      </c>
      <c r="K32" s="134">
        <v>2</v>
      </c>
      <c r="L32" s="135">
        <f t="shared" si="22"/>
        <v>68</v>
      </c>
      <c r="M32" s="138"/>
      <c r="N32" s="139">
        <f t="shared" si="22"/>
        <v>0</v>
      </c>
      <c r="O32" s="142"/>
      <c r="P32" s="143">
        <f t="shared" si="22"/>
        <v>0</v>
      </c>
      <c r="Q32" s="151">
        <v>1</v>
      </c>
      <c r="R32" s="152">
        <f t="shared" si="22"/>
        <v>34</v>
      </c>
      <c r="S32" s="132"/>
      <c r="T32" s="130">
        <f t="shared" si="23"/>
        <v>0</v>
      </c>
      <c r="U32" s="134">
        <v>2</v>
      </c>
      <c r="V32" s="135">
        <f t="shared" si="24"/>
        <v>68</v>
      </c>
      <c r="W32" s="138"/>
      <c r="X32" s="139">
        <f t="shared" si="25"/>
        <v>0</v>
      </c>
      <c r="Y32" s="142"/>
      <c r="Z32" s="143">
        <f t="shared" si="26"/>
        <v>0</v>
      </c>
      <c r="AA32" s="151">
        <v>1</v>
      </c>
      <c r="AB32" s="152">
        <f t="shared" si="27"/>
        <v>34</v>
      </c>
    </row>
    <row r="33" spans="1:37" ht="25.5">
      <c r="A33" s="266"/>
      <c r="B33" s="97" t="s">
        <v>133</v>
      </c>
      <c r="C33" s="9" t="s">
        <v>37</v>
      </c>
      <c r="D33" s="10">
        <f t="shared" si="16"/>
        <v>0</v>
      </c>
      <c r="E33" s="10">
        <f t="shared" si="17"/>
        <v>68</v>
      </c>
      <c r="F33" s="10">
        <f t="shared" si="18"/>
        <v>0</v>
      </c>
      <c r="G33" s="10">
        <f t="shared" si="19"/>
        <v>68</v>
      </c>
      <c r="H33" s="11">
        <f t="shared" si="20"/>
        <v>68</v>
      </c>
      <c r="I33" s="131"/>
      <c r="J33" s="130">
        <f t="shared" si="21"/>
        <v>0</v>
      </c>
      <c r="K33" s="134">
        <v>1</v>
      </c>
      <c r="L33" s="135">
        <f t="shared" si="22"/>
        <v>34</v>
      </c>
      <c r="M33" s="138"/>
      <c r="N33" s="139">
        <f t="shared" si="22"/>
        <v>0</v>
      </c>
      <c r="O33" s="142">
        <v>1</v>
      </c>
      <c r="P33" s="143">
        <f t="shared" si="22"/>
        <v>34</v>
      </c>
      <c r="Q33" s="151">
        <v>1</v>
      </c>
      <c r="R33" s="152">
        <f t="shared" si="22"/>
        <v>34</v>
      </c>
      <c r="S33" s="132"/>
      <c r="T33" s="130">
        <f t="shared" si="23"/>
        <v>0</v>
      </c>
      <c r="U33" s="134">
        <v>1</v>
      </c>
      <c r="V33" s="135">
        <f t="shared" si="24"/>
        <v>34</v>
      </c>
      <c r="W33" s="138"/>
      <c r="X33" s="139">
        <f t="shared" si="25"/>
        <v>0</v>
      </c>
      <c r="Y33" s="142">
        <v>1</v>
      </c>
      <c r="Z33" s="143">
        <f t="shared" si="26"/>
        <v>34</v>
      </c>
      <c r="AA33" s="151">
        <v>1</v>
      </c>
      <c r="AB33" s="152">
        <f t="shared" si="27"/>
        <v>34</v>
      </c>
      <c r="AH33" s="98"/>
      <c r="AI33" s="98"/>
      <c r="AJ33" s="98"/>
      <c r="AK33" s="98"/>
    </row>
    <row r="34" spans="1:37" ht="12.75">
      <c r="A34" s="266"/>
      <c r="B34" s="97" t="s">
        <v>134</v>
      </c>
      <c r="C34" s="9" t="s">
        <v>37</v>
      </c>
      <c r="D34" s="10">
        <f t="shared" si="16"/>
        <v>0</v>
      </c>
      <c r="E34" s="10">
        <f t="shared" si="17"/>
        <v>0</v>
      </c>
      <c r="F34" s="10">
        <f t="shared" si="18"/>
        <v>136</v>
      </c>
      <c r="G34" s="10">
        <f t="shared" si="19"/>
        <v>0</v>
      </c>
      <c r="H34" s="11">
        <f t="shared" si="20"/>
        <v>34</v>
      </c>
      <c r="I34" s="131"/>
      <c r="J34" s="130">
        <f t="shared" si="21"/>
        <v>0</v>
      </c>
      <c r="K34" s="134"/>
      <c r="L34" s="135">
        <f t="shared" si="22"/>
        <v>0</v>
      </c>
      <c r="M34" s="138">
        <v>2</v>
      </c>
      <c r="N34" s="139">
        <f t="shared" si="22"/>
        <v>68</v>
      </c>
      <c r="O34" s="142"/>
      <c r="P34" s="143">
        <f t="shared" si="22"/>
        <v>0</v>
      </c>
      <c r="Q34" s="151">
        <v>0.5</v>
      </c>
      <c r="R34" s="152">
        <f t="shared" si="22"/>
        <v>17</v>
      </c>
      <c r="S34" s="132"/>
      <c r="T34" s="130">
        <f t="shared" si="23"/>
        <v>0</v>
      </c>
      <c r="U34" s="134"/>
      <c r="V34" s="135">
        <f t="shared" si="24"/>
        <v>0</v>
      </c>
      <c r="W34" s="138">
        <v>2</v>
      </c>
      <c r="X34" s="139">
        <f t="shared" si="25"/>
        <v>68</v>
      </c>
      <c r="Y34" s="142"/>
      <c r="Z34" s="143">
        <f t="shared" si="26"/>
        <v>0</v>
      </c>
      <c r="AA34" s="151">
        <v>0.5</v>
      </c>
      <c r="AB34" s="152">
        <f t="shared" si="27"/>
        <v>17</v>
      </c>
      <c r="AH34" s="98"/>
      <c r="AI34" s="98"/>
      <c r="AJ34" s="98"/>
      <c r="AK34" s="98"/>
    </row>
    <row r="35" spans="1:37" ht="25.5">
      <c r="A35" s="266"/>
      <c r="B35" s="97" t="s">
        <v>135</v>
      </c>
      <c r="C35" s="9" t="s">
        <v>37</v>
      </c>
      <c r="D35" s="10">
        <f t="shared" si="16"/>
        <v>0</v>
      </c>
      <c r="E35" s="10">
        <f t="shared" si="17"/>
        <v>0</v>
      </c>
      <c r="F35" s="10">
        <f t="shared" si="18"/>
        <v>0</v>
      </c>
      <c r="G35" s="10">
        <f t="shared" si="19"/>
        <v>136</v>
      </c>
      <c r="H35" s="11">
        <f t="shared" si="20"/>
        <v>68</v>
      </c>
      <c r="I35" s="131"/>
      <c r="J35" s="130">
        <f t="shared" si="21"/>
        <v>0</v>
      </c>
      <c r="K35" s="134"/>
      <c r="L35" s="135">
        <f t="shared" si="22"/>
        <v>0</v>
      </c>
      <c r="M35" s="138"/>
      <c r="N35" s="139">
        <f t="shared" si="22"/>
        <v>0</v>
      </c>
      <c r="O35" s="142">
        <v>2</v>
      </c>
      <c r="P35" s="143">
        <f t="shared" si="22"/>
        <v>68</v>
      </c>
      <c r="Q35" s="151">
        <v>1</v>
      </c>
      <c r="R35" s="152">
        <f t="shared" si="22"/>
        <v>34</v>
      </c>
      <c r="S35" s="132"/>
      <c r="T35" s="130">
        <f t="shared" si="23"/>
        <v>0</v>
      </c>
      <c r="U35" s="134"/>
      <c r="V35" s="135">
        <f t="shared" si="24"/>
        <v>0</v>
      </c>
      <c r="W35" s="138"/>
      <c r="X35" s="139">
        <f t="shared" si="25"/>
        <v>0</v>
      </c>
      <c r="Y35" s="142">
        <v>2</v>
      </c>
      <c r="Z35" s="143">
        <f t="shared" si="26"/>
        <v>68</v>
      </c>
      <c r="AA35" s="151">
        <v>1</v>
      </c>
      <c r="AB35" s="152">
        <f t="shared" si="27"/>
        <v>34</v>
      </c>
      <c r="AH35" s="98"/>
      <c r="AI35" s="98"/>
      <c r="AJ35" s="98"/>
      <c r="AK35" s="98"/>
    </row>
    <row r="36" spans="1:37" ht="12.75">
      <c r="A36" s="266"/>
      <c r="B36" s="97" t="s">
        <v>136</v>
      </c>
      <c r="C36" s="9" t="s">
        <v>37</v>
      </c>
      <c r="D36" s="10">
        <f t="shared" si="16"/>
        <v>0</v>
      </c>
      <c r="E36" s="10">
        <f t="shared" si="17"/>
        <v>0</v>
      </c>
      <c r="F36" s="10">
        <f t="shared" si="18"/>
        <v>0</v>
      </c>
      <c r="G36" s="10">
        <f t="shared" si="19"/>
        <v>0</v>
      </c>
      <c r="H36" s="11">
        <f t="shared" si="20"/>
        <v>34</v>
      </c>
      <c r="I36" s="131"/>
      <c r="J36" s="130">
        <f t="shared" si="21"/>
        <v>0</v>
      </c>
      <c r="K36" s="134"/>
      <c r="L36" s="135">
        <f t="shared" si="22"/>
        <v>0</v>
      </c>
      <c r="M36" s="138"/>
      <c r="N36" s="139">
        <f t="shared" si="22"/>
        <v>0</v>
      </c>
      <c r="O36" s="142"/>
      <c r="P36" s="143">
        <f t="shared" si="22"/>
        <v>0</v>
      </c>
      <c r="Q36" s="151">
        <v>0.5</v>
      </c>
      <c r="R36" s="152">
        <f t="shared" si="22"/>
        <v>17</v>
      </c>
      <c r="S36" s="132"/>
      <c r="T36" s="130">
        <f t="shared" si="23"/>
        <v>0</v>
      </c>
      <c r="U36" s="134"/>
      <c r="V36" s="135">
        <f t="shared" si="24"/>
        <v>0</v>
      </c>
      <c r="W36" s="138"/>
      <c r="X36" s="139">
        <f t="shared" si="25"/>
        <v>0</v>
      </c>
      <c r="Y36" s="142"/>
      <c r="Z36" s="143">
        <f t="shared" si="26"/>
        <v>0</v>
      </c>
      <c r="AA36" s="151">
        <v>0.5</v>
      </c>
      <c r="AB36" s="152">
        <f t="shared" si="27"/>
        <v>17</v>
      </c>
      <c r="AH36" s="98"/>
      <c r="AI36" s="98"/>
      <c r="AJ36" s="98"/>
      <c r="AK36" s="98"/>
    </row>
    <row r="37" spans="1:37" ht="38.25">
      <c r="A37" s="266"/>
      <c r="B37" s="97" t="s">
        <v>137</v>
      </c>
      <c r="C37" s="9" t="s">
        <v>37</v>
      </c>
      <c r="D37" s="10">
        <f t="shared" si="16"/>
        <v>0</v>
      </c>
      <c r="E37" s="10">
        <f t="shared" si="17"/>
        <v>0</v>
      </c>
      <c r="F37" s="10">
        <f t="shared" si="18"/>
        <v>0</v>
      </c>
      <c r="G37" s="10">
        <f t="shared" si="19"/>
        <v>0</v>
      </c>
      <c r="H37" s="11">
        <f t="shared" si="20"/>
        <v>68</v>
      </c>
      <c r="I37" s="131"/>
      <c r="J37" s="130">
        <f t="shared" si="21"/>
        <v>0</v>
      </c>
      <c r="K37" s="134"/>
      <c r="L37" s="135">
        <f t="shared" si="22"/>
        <v>0</v>
      </c>
      <c r="M37" s="138"/>
      <c r="N37" s="139">
        <f t="shared" si="22"/>
        <v>0</v>
      </c>
      <c r="O37" s="142"/>
      <c r="P37" s="143">
        <f t="shared" si="22"/>
        <v>0</v>
      </c>
      <c r="Q37" s="151">
        <v>1</v>
      </c>
      <c r="R37" s="152">
        <f t="shared" si="22"/>
        <v>34</v>
      </c>
      <c r="S37" s="132"/>
      <c r="T37" s="130">
        <f t="shared" si="23"/>
        <v>0</v>
      </c>
      <c r="U37" s="134"/>
      <c r="V37" s="135">
        <f t="shared" si="24"/>
        <v>0</v>
      </c>
      <c r="W37" s="138"/>
      <c r="X37" s="139">
        <f t="shared" si="25"/>
        <v>0</v>
      </c>
      <c r="Y37" s="142"/>
      <c r="Z37" s="143">
        <f t="shared" si="26"/>
        <v>0</v>
      </c>
      <c r="AA37" s="151">
        <v>1</v>
      </c>
      <c r="AB37" s="152">
        <f t="shared" si="27"/>
        <v>34</v>
      </c>
      <c r="AH37" s="98"/>
      <c r="AI37" s="98"/>
      <c r="AJ37" s="98"/>
      <c r="AK37" s="98"/>
    </row>
    <row r="38" spans="1:28" ht="38.25">
      <c r="A38" s="99"/>
      <c r="B38" s="26" t="s">
        <v>43</v>
      </c>
      <c r="C38" s="27"/>
      <c r="D38" s="27">
        <f aca="true" t="shared" si="28" ref="D38:R38">SUM(D30:D37)</f>
        <v>68</v>
      </c>
      <c r="E38" s="27">
        <f t="shared" si="28"/>
        <v>340</v>
      </c>
      <c r="F38" s="27">
        <f t="shared" si="28"/>
        <v>272</v>
      </c>
      <c r="G38" s="27">
        <f t="shared" si="28"/>
        <v>340</v>
      </c>
      <c r="H38" s="28">
        <f t="shared" si="28"/>
        <v>408</v>
      </c>
      <c r="I38" s="100">
        <f t="shared" si="28"/>
        <v>1</v>
      </c>
      <c r="J38" s="27">
        <f t="shared" si="28"/>
        <v>34</v>
      </c>
      <c r="K38" s="27">
        <f t="shared" si="28"/>
        <v>5</v>
      </c>
      <c r="L38" s="27">
        <f t="shared" si="28"/>
        <v>170</v>
      </c>
      <c r="M38" s="27">
        <f t="shared" si="28"/>
        <v>4</v>
      </c>
      <c r="N38" s="27">
        <f t="shared" si="28"/>
        <v>136</v>
      </c>
      <c r="O38" s="27">
        <f t="shared" si="28"/>
        <v>5</v>
      </c>
      <c r="P38" s="27">
        <f t="shared" si="28"/>
        <v>170</v>
      </c>
      <c r="Q38" s="27">
        <f t="shared" si="28"/>
        <v>6</v>
      </c>
      <c r="R38" s="28">
        <f t="shared" si="28"/>
        <v>204</v>
      </c>
      <c r="S38" s="27">
        <f aca="true" t="shared" si="29" ref="S38:AB38">SUM(S30:S37)</f>
        <v>1</v>
      </c>
      <c r="T38" s="27">
        <f t="shared" si="29"/>
        <v>34</v>
      </c>
      <c r="U38" s="27">
        <f t="shared" si="29"/>
        <v>5</v>
      </c>
      <c r="V38" s="27">
        <f t="shared" si="29"/>
        <v>170</v>
      </c>
      <c r="W38" s="27">
        <f t="shared" si="29"/>
        <v>4</v>
      </c>
      <c r="X38" s="27">
        <f t="shared" si="29"/>
        <v>136</v>
      </c>
      <c r="Y38" s="27">
        <f t="shared" si="29"/>
        <v>5</v>
      </c>
      <c r="Z38" s="27">
        <f t="shared" si="29"/>
        <v>170</v>
      </c>
      <c r="AA38" s="27">
        <f t="shared" si="29"/>
        <v>6</v>
      </c>
      <c r="AB38" s="28">
        <f t="shared" si="29"/>
        <v>204</v>
      </c>
    </row>
    <row r="39" spans="1:28" ht="25.5">
      <c r="A39" s="101"/>
      <c r="B39" s="29" t="s">
        <v>44</v>
      </c>
      <c r="C39" s="30"/>
      <c r="D39" s="31">
        <f aca="true" t="shared" si="30" ref="D39:R39">SUM(D28,D38)</f>
        <v>2448</v>
      </c>
      <c r="E39" s="31">
        <f t="shared" si="30"/>
        <v>2448</v>
      </c>
      <c r="F39" s="31">
        <f t="shared" si="30"/>
        <v>2380</v>
      </c>
      <c r="G39" s="31">
        <f t="shared" si="30"/>
        <v>2448</v>
      </c>
      <c r="H39" s="32">
        <f t="shared" si="30"/>
        <v>2448</v>
      </c>
      <c r="I39" s="102">
        <f t="shared" si="30"/>
        <v>36</v>
      </c>
      <c r="J39" s="31">
        <f t="shared" si="30"/>
        <v>1224</v>
      </c>
      <c r="K39" s="31">
        <f t="shared" si="30"/>
        <v>36</v>
      </c>
      <c r="L39" s="31">
        <f t="shared" si="30"/>
        <v>1224</v>
      </c>
      <c r="M39" s="31">
        <f t="shared" si="30"/>
        <v>35</v>
      </c>
      <c r="N39" s="31">
        <f t="shared" si="30"/>
        <v>1190</v>
      </c>
      <c r="O39" s="31">
        <f t="shared" si="30"/>
        <v>36</v>
      </c>
      <c r="P39" s="31">
        <f t="shared" si="30"/>
        <v>1224</v>
      </c>
      <c r="Q39" s="31">
        <f t="shared" si="30"/>
        <v>36</v>
      </c>
      <c r="R39" s="32">
        <f t="shared" si="30"/>
        <v>1224</v>
      </c>
      <c r="S39" s="31">
        <f aca="true" t="shared" si="31" ref="S39:AB39">SUM(S28,S38)</f>
        <v>36</v>
      </c>
      <c r="T39" s="31">
        <f t="shared" si="31"/>
        <v>1224</v>
      </c>
      <c r="U39" s="31">
        <f t="shared" si="31"/>
        <v>36</v>
      </c>
      <c r="V39" s="31">
        <f t="shared" si="31"/>
        <v>1224</v>
      </c>
      <c r="W39" s="31">
        <f t="shared" si="31"/>
        <v>35</v>
      </c>
      <c r="X39" s="31">
        <f t="shared" si="31"/>
        <v>1190</v>
      </c>
      <c r="Y39" s="31">
        <f t="shared" si="31"/>
        <v>36</v>
      </c>
      <c r="Z39" s="31">
        <f t="shared" si="31"/>
        <v>1224</v>
      </c>
      <c r="AA39" s="31">
        <f t="shared" si="31"/>
        <v>36</v>
      </c>
      <c r="AB39" s="32">
        <f t="shared" si="31"/>
        <v>1224</v>
      </c>
    </row>
    <row r="40" spans="1:2" ht="51">
      <c r="A40" s="103"/>
      <c r="B40" s="33" t="s">
        <v>138</v>
      </c>
    </row>
    <row r="41" spans="1:37" ht="63.75">
      <c r="A41" s="103"/>
      <c r="B41" s="33"/>
      <c r="I41" s="2" t="s">
        <v>112</v>
      </c>
      <c r="J41" s="2"/>
      <c r="K41" s="2" t="s">
        <v>113</v>
      </c>
      <c r="L41" s="2"/>
      <c r="M41" s="2" t="s">
        <v>114</v>
      </c>
      <c r="N41" s="2"/>
      <c r="O41" s="2" t="s">
        <v>115</v>
      </c>
      <c r="P41" s="2"/>
      <c r="Q41" s="2" t="s">
        <v>116</v>
      </c>
      <c r="S41" s="2" t="s">
        <v>112</v>
      </c>
      <c r="T41" s="2"/>
      <c r="U41" s="2" t="s">
        <v>113</v>
      </c>
      <c r="V41" s="2"/>
      <c r="W41" s="2" t="s">
        <v>114</v>
      </c>
      <c r="X41" s="2"/>
      <c r="Y41" s="2" t="s">
        <v>115</v>
      </c>
      <c r="Z41" s="2"/>
      <c r="AA41" s="2" t="s">
        <v>116</v>
      </c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</row>
    <row r="42" spans="1:38" ht="15.75">
      <c r="A42" s="99"/>
      <c r="B42" s="105" t="s">
        <v>139</v>
      </c>
      <c r="C42" s="106"/>
      <c r="D42" s="106"/>
      <c r="E42" s="106"/>
      <c r="F42" s="106"/>
      <c r="G42" s="106"/>
      <c r="H42" s="106"/>
      <c r="I42" s="106">
        <v>34</v>
      </c>
      <c r="J42" s="106"/>
      <c r="K42" s="106">
        <v>34</v>
      </c>
      <c r="L42" s="106"/>
      <c r="M42" s="106">
        <v>34</v>
      </c>
      <c r="N42" s="106"/>
      <c r="O42" s="106">
        <v>34</v>
      </c>
      <c r="P42" s="106"/>
      <c r="Q42" s="106">
        <v>34</v>
      </c>
      <c r="R42" s="106"/>
      <c r="S42" s="106">
        <v>34</v>
      </c>
      <c r="T42" s="106"/>
      <c r="U42" s="106">
        <v>34</v>
      </c>
      <c r="V42" s="106"/>
      <c r="W42" s="106">
        <v>34</v>
      </c>
      <c r="X42" s="106"/>
      <c r="Y42" s="106">
        <v>34</v>
      </c>
      <c r="Z42" s="106"/>
      <c r="AA42" s="106">
        <v>34</v>
      </c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107"/>
    </row>
    <row r="43" spans="1:45" ht="63.75">
      <c r="A43" s="38" t="s">
        <v>45</v>
      </c>
      <c r="B43" s="38"/>
      <c r="C43" s="39"/>
      <c r="D43" s="39"/>
      <c r="E43" s="39"/>
      <c r="F43" s="39"/>
      <c r="G43" s="39"/>
      <c r="H43" s="39"/>
      <c r="I43" s="108">
        <f>I39/6</f>
        <v>6</v>
      </c>
      <c r="J43" s="39"/>
      <c r="K43" s="159">
        <f>K39/6</f>
        <v>6</v>
      </c>
      <c r="L43" s="39"/>
      <c r="M43" s="157">
        <f>M39/6</f>
        <v>5.833333333333333</v>
      </c>
      <c r="N43" s="39"/>
      <c r="O43" s="155">
        <f>O39/6</f>
        <v>6</v>
      </c>
      <c r="P43" s="39"/>
      <c r="Q43" s="153">
        <f>Q39/6</f>
        <v>6</v>
      </c>
      <c r="R43" s="39"/>
      <c r="S43" s="108">
        <f>S39/6</f>
        <v>6</v>
      </c>
      <c r="T43" s="39"/>
      <c r="U43" s="159">
        <f>U39/6</f>
        <v>6</v>
      </c>
      <c r="V43" s="39"/>
      <c r="W43" s="157">
        <f>W39/6</f>
        <v>5.833333333333333</v>
      </c>
      <c r="X43" s="39"/>
      <c r="Y43" s="155">
        <f>Y39/6</f>
        <v>6</v>
      </c>
      <c r="Z43" s="39"/>
      <c r="AA43" s="153">
        <f>AA39/6</f>
        <v>6</v>
      </c>
      <c r="AB43" s="87" t="s">
        <v>140</v>
      </c>
      <c r="AC43" s="87" t="s">
        <v>141</v>
      </c>
      <c r="AD43" s="87" t="s">
        <v>142</v>
      </c>
      <c r="AE43" s="87" t="s">
        <v>143</v>
      </c>
      <c r="AF43" s="87" t="s">
        <v>144</v>
      </c>
      <c r="AG43" s="87"/>
      <c r="AH43" s="87"/>
      <c r="AI43" s="87"/>
      <c r="AJ43" s="87"/>
      <c r="AK43" s="87"/>
      <c r="AL43" s="40" t="s">
        <v>46</v>
      </c>
      <c r="AM43" s="25"/>
      <c r="AN43" s="40"/>
      <c r="AO43" s="40"/>
      <c r="AP43" s="40"/>
      <c r="AQ43" s="40"/>
      <c r="AR43" s="85"/>
      <c r="AS43" s="85"/>
    </row>
    <row r="44" spans="1:45" ht="51">
      <c r="A44" s="38" t="s">
        <v>47</v>
      </c>
      <c r="B44" s="38"/>
      <c r="C44" s="41"/>
      <c r="D44" s="41"/>
      <c r="E44" s="41"/>
      <c r="F44" s="41"/>
      <c r="G44" s="41"/>
      <c r="H44" s="41"/>
      <c r="I44" s="109">
        <f>I39*I42</f>
        <v>1224</v>
      </c>
      <c r="J44" s="41"/>
      <c r="K44" s="160">
        <f>K39*K42</f>
        <v>1224</v>
      </c>
      <c r="L44" s="41"/>
      <c r="M44" s="158">
        <f>M39*M42</f>
        <v>1190</v>
      </c>
      <c r="N44" s="41"/>
      <c r="O44" s="156">
        <f>O39*O42</f>
        <v>1224</v>
      </c>
      <c r="P44" s="41"/>
      <c r="Q44" s="154">
        <f>Q39*Q42</f>
        <v>1224</v>
      </c>
      <c r="R44" s="41"/>
      <c r="S44" s="109">
        <f>S39*S42</f>
        <v>1224</v>
      </c>
      <c r="T44" s="41"/>
      <c r="U44" s="160">
        <f>U39*U42</f>
        <v>1224</v>
      </c>
      <c r="V44" s="41"/>
      <c r="W44" s="158">
        <f>W39*W42</f>
        <v>1190</v>
      </c>
      <c r="X44" s="41"/>
      <c r="Y44" s="156">
        <f>Y39*Y42</f>
        <v>1224</v>
      </c>
      <c r="Z44" s="41"/>
      <c r="AA44" s="154">
        <f>AA39*AA42</f>
        <v>1224</v>
      </c>
      <c r="AB44" s="41">
        <f>SUM(I44,S44)</f>
        <v>2448</v>
      </c>
      <c r="AC44" s="41">
        <f>SUM(K44,U44)</f>
        <v>2448</v>
      </c>
      <c r="AD44" s="41">
        <f>SUM(M44,W44)</f>
        <v>2380</v>
      </c>
      <c r="AE44" s="41">
        <f>SUM(O44,Y44)</f>
        <v>2448</v>
      </c>
      <c r="AF44" s="41">
        <f>SUM(Q44,AA44)</f>
        <v>2448</v>
      </c>
      <c r="AG44" s="87" t="s">
        <v>145</v>
      </c>
      <c r="AH44" s="87" t="s">
        <v>146</v>
      </c>
      <c r="AI44" s="87" t="s">
        <v>147</v>
      </c>
      <c r="AJ44" s="87" t="s">
        <v>148</v>
      </c>
      <c r="AK44" s="87" t="s">
        <v>149</v>
      </c>
      <c r="AL44" s="40" t="s">
        <v>51</v>
      </c>
      <c r="AM44" s="25"/>
      <c r="AN44" s="40"/>
      <c r="AO44" s="40"/>
      <c r="AP44" s="40"/>
      <c r="AQ44" s="40"/>
      <c r="AR44" s="85"/>
      <c r="AS44" s="85"/>
    </row>
    <row r="45" spans="1:45" ht="25.5">
      <c r="A45" s="267" t="s">
        <v>49</v>
      </c>
      <c r="B45" s="42" t="s">
        <v>50</v>
      </c>
      <c r="C45" s="41"/>
      <c r="D45" s="41"/>
      <c r="E45" s="41"/>
      <c r="F45" s="41"/>
      <c r="G45" s="41"/>
      <c r="H45" s="41"/>
      <c r="I45" s="109">
        <f>I28*I42</f>
        <v>1190</v>
      </c>
      <c r="J45" s="41"/>
      <c r="K45" s="160">
        <f>K28*K42</f>
        <v>1054</v>
      </c>
      <c r="L45" s="41"/>
      <c r="M45" s="158">
        <f>M28*M42</f>
        <v>1054</v>
      </c>
      <c r="N45" s="41"/>
      <c r="O45" s="156">
        <f>O28*O42</f>
        <v>1054</v>
      </c>
      <c r="P45" s="41"/>
      <c r="Q45" s="154">
        <f>Q28*Q42</f>
        <v>1020</v>
      </c>
      <c r="R45" s="41"/>
      <c r="S45" s="109">
        <f>S28*S42</f>
        <v>1190</v>
      </c>
      <c r="T45" s="41"/>
      <c r="U45" s="160">
        <f>U28*U42</f>
        <v>1054</v>
      </c>
      <c r="V45" s="41"/>
      <c r="W45" s="158">
        <f>W28*W42</f>
        <v>1054</v>
      </c>
      <c r="X45" s="41"/>
      <c r="Y45" s="156">
        <f>Y28*Y42</f>
        <v>1054</v>
      </c>
      <c r="Z45" s="41"/>
      <c r="AA45" s="154">
        <f>AA28*AA42</f>
        <v>1020</v>
      </c>
      <c r="AB45" s="41">
        <f>SUM(I45,S45)</f>
        <v>2380</v>
      </c>
      <c r="AC45" s="41">
        <f>SUM(K45,U45)</f>
        <v>2108</v>
      </c>
      <c r="AD45" s="41">
        <f>SUM(M45,W45)</f>
        <v>2108</v>
      </c>
      <c r="AE45" s="41">
        <f>SUM(O45,Y45)</f>
        <v>2108</v>
      </c>
      <c r="AF45" s="41">
        <f>SUM(Q45,AA45)</f>
        <v>2040</v>
      </c>
      <c r="AG45" s="44">
        <f>AB45/AB48*100</f>
        <v>76.08695652173914</v>
      </c>
      <c r="AH45" s="44">
        <f>AC45/AC48*100</f>
        <v>67.3913043478261</v>
      </c>
      <c r="AI45" s="44">
        <f>AD45/AD48*100</f>
        <v>68.88888888888889</v>
      </c>
      <c r="AJ45" s="44">
        <f>AE45/AE48*100</f>
        <v>67.3913043478261</v>
      </c>
      <c r="AK45" s="44">
        <f>AF45/AF48*100</f>
        <v>65.21739130434783</v>
      </c>
      <c r="AL45" s="40" t="s">
        <v>51</v>
      </c>
      <c r="AM45" s="295" t="s">
        <v>153</v>
      </c>
      <c r="AN45" s="295"/>
      <c r="AO45" s="295"/>
      <c r="AP45" s="295"/>
      <c r="AQ45" s="295"/>
      <c r="AR45" s="85"/>
      <c r="AS45" s="85"/>
    </row>
    <row r="46" spans="1:45" ht="51">
      <c r="A46" s="268"/>
      <c r="B46" s="42" t="s">
        <v>52</v>
      </c>
      <c r="C46" s="41"/>
      <c r="D46" s="41"/>
      <c r="E46" s="41"/>
      <c r="F46" s="41"/>
      <c r="G46" s="41"/>
      <c r="H46" s="41"/>
      <c r="I46" s="109">
        <f>I38*I42</f>
        <v>34</v>
      </c>
      <c r="J46" s="41"/>
      <c r="K46" s="160">
        <f>K38*K42</f>
        <v>170</v>
      </c>
      <c r="L46" s="41"/>
      <c r="M46" s="158">
        <f>M38*M42</f>
        <v>136</v>
      </c>
      <c r="N46" s="41"/>
      <c r="O46" s="156">
        <f>O38*O42</f>
        <v>170</v>
      </c>
      <c r="P46" s="41"/>
      <c r="Q46" s="154">
        <f>Q38*Q42</f>
        <v>204</v>
      </c>
      <c r="R46" s="41"/>
      <c r="S46" s="109">
        <f>S38*S42</f>
        <v>34</v>
      </c>
      <c r="T46" s="41"/>
      <c r="U46" s="160">
        <f>U38*U42</f>
        <v>170</v>
      </c>
      <c r="V46" s="41"/>
      <c r="W46" s="158">
        <f>W38*W42</f>
        <v>136</v>
      </c>
      <c r="X46" s="41"/>
      <c r="Y46" s="156">
        <f>Y38*Y42</f>
        <v>170</v>
      </c>
      <c r="Z46" s="41"/>
      <c r="AA46" s="154">
        <f>AA38*AA42</f>
        <v>204</v>
      </c>
      <c r="AB46" s="41">
        <f>SUM(I46,S46)</f>
        <v>68</v>
      </c>
      <c r="AC46" s="41">
        <f>SUM(K46,U46)</f>
        <v>340</v>
      </c>
      <c r="AD46" s="41">
        <f>SUM(M46,W46)</f>
        <v>272</v>
      </c>
      <c r="AE46" s="41">
        <f>SUM(O46,Y46)</f>
        <v>340</v>
      </c>
      <c r="AF46" s="41">
        <f>SUM(Q46,AA46)</f>
        <v>408</v>
      </c>
      <c r="AG46" s="246">
        <f>(AB46+AB47)/AB48*100</f>
        <v>23.91304347826087</v>
      </c>
      <c r="AH46" s="246">
        <f>(AC46+AC47)/AC48*100</f>
        <v>32.608695652173914</v>
      </c>
      <c r="AI46" s="246">
        <f>(AD46+AD47)/AD48*100</f>
        <v>31.11111111111111</v>
      </c>
      <c r="AJ46" s="246">
        <f>(AE46+AE47)/AE48*100</f>
        <v>32.608695652173914</v>
      </c>
      <c r="AK46" s="246">
        <f>(AF46+AF47)/AF48*100</f>
        <v>34.78260869565217</v>
      </c>
      <c r="AL46" s="40" t="s">
        <v>51</v>
      </c>
      <c r="AM46" s="110" t="s">
        <v>112</v>
      </c>
      <c r="AN46" s="110" t="s">
        <v>113</v>
      </c>
      <c r="AO46" s="110" t="s">
        <v>114</v>
      </c>
      <c r="AP46" s="110" t="s">
        <v>115</v>
      </c>
      <c r="AQ46" s="110" t="s">
        <v>154</v>
      </c>
      <c r="AR46" s="85"/>
      <c r="AS46" s="85"/>
    </row>
    <row r="47" spans="1:45" ht="63.75">
      <c r="A47" s="268"/>
      <c r="B47" s="45" t="s">
        <v>53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162">
        <v>680</v>
      </c>
      <c r="AC47" s="162">
        <v>680</v>
      </c>
      <c r="AD47" s="162">
        <v>680</v>
      </c>
      <c r="AE47" s="162">
        <v>680</v>
      </c>
      <c r="AF47" s="162">
        <v>680</v>
      </c>
      <c r="AG47" s="246"/>
      <c r="AH47" s="246"/>
      <c r="AI47" s="246"/>
      <c r="AJ47" s="246"/>
      <c r="AK47" s="246"/>
      <c r="AL47" s="161" t="s">
        <v>150</v>
      </c>
      <c r="AM47" s="111">
        <f>AB45*40/60-AB46</f>
        <v>1518.6666666666667</v>
      </c>
      <c r="AN47" s="111">
        <f>AC45*40/60-AC46</f>
        <v>1065.3333333333333</v>
      </c>
      <c r="AO47" s="111">
        <f>AD45*40/60-AD46</f>
        <v>1133.3333333333333</v>
      </c>
      <c r="AP47" s="111">
        <f>AE45*40/60-AE46</f>
        <v>1065.3333333333333</v>
      </c>
      <c r="AQ47" s="111">
        <f>AF45*40/60-AF46</f>
        <v>952</v>
      </c>
      <c r="AR47" s="112"/>
      <c r="AS47" s="112"/>
    </row>
    <row r="48" spans="1:45" ht="12.75">
      <c r="A48" s="294"/>
      <c r="B48" s="42" t="s">
        <v>55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6">
        <f>SUM(AB45:AB47)</f>
        <v>3128</v>
      </c>
      <c r="AC48" s="46">
        <f>SUM(AC45:AC47)</f>
        <v>3128</v>
      </c>
      <c r="AD48" s="46">
        <f>SUM(AD45:AD47)</f>
        <v>3060</v>
      </c>
      <c r="AE48" s="46">
        <f>SUM(AE45:AE47)</f>
        <v>3128</v>
      </c>
      <c r="AF48" s="46">
        <f>SUM(AF45:AF47)</f>
        <v>3128</v>
      </c>
      <c r="AG48" s="113"/>
      <c r="AH48" s="113"/>
      <c r="AI48" s="113"/>
      <c r="AJ48" s="113"/>
      <c r="AK48" s="113"/>
      <c r="AL48" s="40" t="s">
        <v>51</v>
      </c>
      <c r="AM48" s="2"/>
      <c r="AN48" s="2"/>
      <c r="AO48" s="2"/>
      <c r="AP48" s="2"/>
      <c r="AQ48" s="2"/>
      <c r="AS48" s="85"/>
    </row>
    <row r="49" spans="1:45" ht="127.5">
      <c r="A49" s="114"/>
      <c r="B49" s="49" t="s">
        <v>152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AB49" s="48">
        <f>SUM(AB45,AB46,AM47)</f>
        <v>3966.666666666667</v>
      </c>
      <c r="AC49" s="48">
        <f>SUM(AC45,AC46,AN47)</f>
        <v>3513.333333333333</v>
      </c>
      <c r="AD49" s="48">
        <f>SUM(AD45,AD46,AO47)</f>
        <v>3513.333333333333</v>
      </c>
      <c r="AE49" s="48">
        <f>SUM(AE45,AE46,AP47)</f>
        <v>3513.333333333333</v>
      </c>
      <c r="AF49" s="48">
        <f>SUM(AF45,AF46,AQ47)</f>
        <v>3400</v>
      </c>
      <c r="AG49" s="115" t="s">
        <v>155</v>
      </c>
      <c r="AH49" s="115"/>
      <c r="AI49" s="115"/>
      <c r="AJ49" s="115"/>
      <c r="AK49" s="115"/>
      <c r="AL49" s="116" t="s">
        <v>151</v>
      </c>
      <c r="AM49" s="85"/>
      <c r="AN49" s="85"/>
      <c r="AO49" s="85"/>
      <c r="AP49" s="85"/>
      <c r="AQ49" s="85"/>
      <c r="AR49" s="117"/>
      <c r="AS49" s="117"/>
    </row>
    <row r="50" spans="1:45" ht="14.25">
      <c r="A50" s="114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AA50" s="47"/>
      <c r="AB50" s="47"/>
      <c r="AC50" s="47"/>
      <c r="AD50" s="47"/>
      <c r="AE50" s="47"/>
      <c r="AF50" s="47"/>
      <c r="AG50" s="47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ht="14.25">
      <c r="A51" s="114"/>
    </row>
    <row r="52" ht="14.25">
      <c r="A52" s="114"/>
    </row>
    <row r="53" ht="14.25">
      <c r="A53" s="114"/>
    </row>
    <row r="54" ht="14.25">
      <c r="A54" s="118"/>
    </row>
    <row r="61" ht="15">
      <c r="A61" s="120"/>
    </row>
    <row r="62" ht="15">
      <c r="A62" s="120"/>
    </row>
    <row r="63" ht="15">
      <c r="A63" s="120"/>
    </row>
    <row r="64" ht="15">
      <c r="A64" s="120"/>
    </row>
    <row r="65" ht="15">
      <c r="A65" s="120"/>
    </row>
    <row r="66" ht="15">
      <c r="A66" s="120"/>
    </row>
    <row r="67" ht="15">
      <c r="A67" s="120"/>
    </row>
    <row r="68" ht="15">
      <c r="A68" s="120"/>
    </row>
    <row r="69" ht="15">
      <c r="A69" s="120"/>
    </row>
    <row r="70" ht="15">
      <c r="A70" s="120"/>
    </row>
    <row r="71" ht="15">
      <c r="A71" s="120"/>
    </row>
    <row r="72" ht="15">
      <c r="A72" s="120"/>
    </row>
    <row r="73" ht="15">
      <c r="A73" s="120"/>
    </row>
    <row r="74" ht="15">
      <c r="A74" s="120"/>
    </row>
    <row r="75" ht="15">
      <c r="A75" s="120"/>
    </row>
  </sheetData>
  <sheetProtection/>
  <mergeCells count="31">
    <mergeCell ref="A31:A37"/>
    <mergeCell ref="A45:A48"/>
    <mergeCell ref="AM45:AQ45"/>
    <mergeCell ref="AG46:AG47"/>
    <mergeCell ref="AH46:AH47"/>
    <mergeCell ref="AI46:AI47"/>
    <mergeCell ref="AJ46:AJ47"/>
    <mergeCell ref="AK46:AK47"/>
    <mergeCell ref="A8:A9"/>
    <mergeCell ref="A10:A11"/>
    <mergeCell ref="A12:A17"/>
    <mergeCell ref="A18:A19"/>
    <mergeCell ref="A20:A24"/>
    <mergeCell ref="A25:A27"/>
    <mergeCell ref="Y3:Z3"/>
    <mergeCell ref="AA3:AB3"/>
    <mergeCell ref="I4:R4"/>
    <mergeCell ref="S4:AB4"/>
    <mergeCell ref="AD4:AH4"/>
    <mergeCell ref="A6:A7"/>
    <mergeCell ref="D3:H3"/>
    <mergeCell ref="A2:A5"/>
    <mergeCell ref="B2:AB2"/>
    <mergeCell ref="I3:J3"/>
    <mergeCell ref="W3:X3"/>
    <mergeCell ref="K3:L3"/>
    <mergeCell ref="M3:N3"/>
    <mergeCell ref="O3:P3"/>
    <mergeCell ref="Q3:R3"/>
    <mergeCell ref="S3:T3"/>
    <mergeCell ref="U3:V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32.421875" style="2" customWidth="1"/>
    <col min="2" max="2" width="25.28125" style="2" customWidth="1"/>
    <col min="3" max="3" width="27.57421875" style="2" customWidth="1"/>
    <col min="4" max="5" width="9.140625" style="2" customWidth="1"/>
    <col min="6" max="6" width="12.57421875" style="2" customWidth="1"/>
    <col min="7" max="7" width="14.8515625" style="2" customWidth="1"/>
    <col min="8" max="8" width="13.7109375" style="2" customWidth="1"/>
    <col min="9" max="9" width="14.140625" style="2" customWidth="1"/>
    <col min="10" max="10" width="12.8515625" style="2" customWidth="1"/>
    <col min="11" max="16384" width="9.140625" style="2" customWidth="1"/>
  </cols>
  <sheetData>
    <row r="1" spans="1:9" s="191" customFormat="1" ht="33" customHeight="1">
      <c r="A1" s="296" t="s">
        <v>156</v>
      </c>
      <c r="B1" s="296" t="s">
        <v>157</v>
      </c>
      <c r="C1" s="296" t="s">
        <v>158</v>
      </c>
      <c r="D1" s="296" t="s">
        <v>8</v>
      </c>
      <c r="E1" s="296"/>
      <c r="F1" s="296" t="s">
        <v>159</v>
      </c>
      <c r="G1" s="297" t="s">
        <v>160</v>
      </c>
      <c r="H1" s="297" t="s">
        <v>161</v>
      </c>
      <c r="I1" s="296" t="s">
        <v>162</v>
      </c>
    </row>
    <row r="2" spans="1:9" s="191" customFormat="1" ht="12.75">
      <c r="A2" s="296"/>
      <c r="B2" s="296"/>
      <c r="C2" s="296"/>
      <c r="D2" s="190" t="s">
        <v>1</v>
      </c>
      <c r="E2" s="190" t="s">
        <v>2</v>
      </c>
      <c r="F2" s="296"/>
      <c r="G2" s="297"/>
      <c r="H2" s="297"/>
      <c r="I2" s="296"/>
    </row>
    <row r="3" spans="1:9" s="191" customFormat="1" ht="12.75">
      <c r="A3" s="296"/>
      <c r="B3" s="296"/>
      <c r="C3" s="296"/>
      <c r="D3" s="190" t="s">
        <v>163</v>
      </c>
      <c r="E3" s="190" t="s">
        <v>163</v>
      </c>
      <c r="F3" s="296"/>
      <c r="G3" s="297"/>
      <c r="H3" s="297"/>
      <c r="I3" s="296"/>
    </row>
    <row r="4" spans="1:9" s="191" customFormat="1" ht="12.75">
      <c r="A4" s="296"/>
      <c r="B4" s="296"/>
      <c r="C4" s="296"/>
      <c r="D4" s="190" t="s">
        <v>3</v>
      </c>
      <c r="E4" s="190" t="s">
        <v>4</v>
      </c>
      <c r="F4" s="296"/>
      <c r="G4" s="297"/>
      <c r="H4" s="297"/>
      <c r="I4" s="296"/>
    </row>
    <row r="5" spans="1:9" ht="12.75" customHeight="1">
      <c r="A5" s="298" t="s">
        <v>178</v>
      </c>
      <c r="B5" s="299"/>
      <c r="C5" s="299"/>
      <c r="D5" s="299"/>
      <c r="E5" s="299"/>
      <c r="F5" s="299"/>
      <c r="G5" s="299"/>
      <c r="H5" s="299"/>
      <c r="I5" s="300"/>
    </row>
    <row r="6" spans="1:9" ht="12.75">
      <c r="A6" s="185" t="s">
        <v>176</v>
      </c>
      <c r="B6" s="186"/>
      <c r="C6" s="186" t="s">
        <v>180</v>
      </c>
      <c r="D6" s="189">
        <v>2</v>
      </c>
      <c r="E6" s="188">
        <v>2</v>
      </c>
      <c r="F6" s="164">
        <f>SUM(D6:E6)</f>
        <v>4</v>
      </c>
      <c r="G6" s="121" t="s">
        <v>164</v>
      </c>
      <c r="H6" s="121">
        <v>34</v>
      </c>
      <c r="I6" s="165">
        <f>F6*H6</f>
        <v>136</v>
      </c>
    </row>
    <row r="7" spans="1:9" ht="25.5">
      <c r="A7" s="186" t="s">
        <v>173</v>
      </c>
      <c r="B7" s="186"/>
      <c r="C7" s="186" t="s">
        <v>165</v>
      </c>
      <c r="D7" s="189">
        <v>1</v>
      </c>
      <c r="E7" s="188">
        <v>1</v>
      </c>
      <c r="F7" s="164">
        <f>SUM(D7:E7)</f>
        <v>2</v>
      </c>
      <c r="G7" s="121" t="s">
        <v>164</v>
      </c>
      <c r="H7" s="121">
        <v>34</v>
      </c>
      <c r="I7" s="165">
        <f>F7*H7</f>
        <v>68</v>
      </c>
    </row>
    <row r="8" spans="1:9" ht="25.5">
      <c r="A8" s="187" t="s">
        <v>174</v>
      </c>
      <c r="B8" s="186"/>
      <c r="C8" s="186" t="s">
        <v>166</v>
      </c>
      <c r="D8" s="189">
        <v>2</v>
      </c>
      <c r="E8" s="188">
        <v>2</v>
      </c>
      <c r="F8" s="164">
        <f>SUM(D8:E8)</f>
        <v>4</v>
      </c>
      <c r="G8" s="121" t="s">
        <v>164</v>
      </c>
      <c r="H8" s="121">
        <v>34</v>
      </c>
      <c r="I8" s="165">
        <f>F8*H8</f>
        <v>136</v>
      </c>
    </row>
    <row r="9" spans="1:9" ht="25.5">
      <c r="A9" s="187" t="s">
        <v>175</v>
      </c>
      <c r="B9" s="186"/>
      <c r="C9" s="186" t="s">
        <v>167</v>
      </c>
      <c r="D9" s="189">
        <v>1</v>
      </c>
      <c r="E9" s="188">
        <v>1</v>
      </c>
      <c r="F9" s="164">
        <f>SUM(D9:E9)</f>
        <v>2</v>
      </c>
      <c r="G9" s="121" t="s">
        <v>164</v>
      </c>
      <c r="H9" s="121">
        <v>34</v>
      </c>
      <c r="I9" s="165">
        <f>F9*H9</f>
        <v>68</v>
      </c>
    </row>
    <row r="10" spans="1:9" ht="12.75">
      <c r="A10" s="166"/>
      <c r="B10" s="167"/>
      <c r="C10" s="168" t="s">
        <v>168</v>
      </c>
      <c r="D10" s="167">
        <f>SUM(D6:D9)</f>
        <v>6</v>
      </c>
      <c r="E10" s="167">
        <f>SUM(E6:E9)</f>
        <v>6</v>
      </c>
      <c r="F10" s="15">
        <f>SUM(F6:F9)</f>
        <v>12</v>
      </c>
      <c r="G10" s="169"/>
      <c r="H10" s="170"/>
      <c r="I10" s="177">
        <f>SUM(I6:I9)</f>
        <v>408</v>
      </c>
    </row>
    <row r="11" spans="1:9" ht="12.75" customHeight="1">
      <c r="A11" s="298" t="s">
        <v>169</v>
      </c>
      <c r="B11" s="299"/>
      <c r="C11" s="299"/>
      <c r="D11" s="299"/>
      <c r="E11" s="299"/>
      <c r="F11" s="299"/>
      <c r="G11" s="299"/>
      <c r="H11" s="299"/>
      <c r="I11" s="300"/>
    </row>
    <row r="12" spans="1:9" ht="12.75">
      <c r="A12" s="171"/>
      <c r="B12" s="171"/>
      <c r="C12" s="171"/>
      <c r="D12" s="163"/>
      <c r="E12" s="163"/>
      <c r="F12" s="172"/>
      <c r="G12" s="121"/>
      <c r="H12" s="121"/>
      <c r="I12" s="165">
        <f>F12*H12</f>
        <v>0</v>
      </c>
    </row>
    <row r="13" spans="1:9" ht="12.75">
      <c r="A13" s="171"/>
      <c r="B13" s="171"/>
      <c r="C13" s="171"/>
      <c r="D13" s="163"/>
      <c r="E13" s="163"/>
      <c r="F13" s="172"/>
      <c r="G13" s="121"/>
      <c r="H13" s="121"/>
      <c r="I13" s="165">
        <f>F13*H13</f>
        <v>0</v>
      </c>
    </row>
    <row r="14" spans="1:9" ht="12.75">
      <c r="A14" s="171"/>
      <c r="B14" s="171"/>
      <c r="C14" s="171"/>
      <c r="D14" s="163"/>
      <c r="E14" s="163"/>
      <c r="F14" s="172"/>
      <c r="G14" s="121"/>
      <c r="H14" s="121"/>
      <c r="I14" s="165">
        <f>F14*H14</f>
        <v>0</v>
      </c>
    </row>
    <row r="15" spans="1:9" ht="12.75">
      <c r="A15" s="171"/>
      <c r="B15" s="171"/>
      <c r="C15" s="171"/>
      <c r="D15" s="163"/>
      <c r="E15" s="163"/>
      <c r="F15" s="172"/>
      <c r="G15" s="121"/>
      <c r="H15" s="121"/>
      <c r="I15" s="165">
        <f>F15*H15</f>
        <v>0</v>
      </c>
    </row>
    <row r="16" spans="1:9" ht="12.75">
      <c r="A16" s="173"/>
      <c r="B16" s="173"/>
      <c r="C16" s="174" t="s">
        <v>170</v>
      </c>
      <c r="D16" s="15">
        <f>SUM(D12:D15)</f>
        <v>0</v>
      </c>
      <c r="E16" s="15">
        <f>SUM(E12:E15)</f>
        <v>0</v>
      </c>
      <c r="F16" s="15">
        <f>SUM(F12:F15)</f>
        <v>0</v>
      </c>
      <c r="G16" s="175"/>
      <c r="H16" s="176"/>
      <c r="I16" s="177">
        <f>SUM(I12:I15)</f>
        <v>0</v>
      </c>
    </row>
    <row r="17" spans="1:9" ht="12.75" customHeight="1">
      <c r="A17" s="298" t="s">
        <v>177</v>
      </c>
      <c r="B17" s="299"/>
      <c r="C17" s="299"/>
      <c r="D17" s="299"/>
      <c r="E17" s="299"/>
      <c r="F17" s="299"/>
      <c r="G17" s="299"/>
      <c r="H17" s="299"/>
      <c r="I17" s="300"/>
    </row>
    <row r="18" spans="1:9" ht="12.75">
      <c r="A18" s="171"/>
      <c r="B18" s="171"/>
      <c r="C18" s="171"/>
      <c r="D18" s="178"/>
      <c r="E18" s="178"/>
      <c r="F18" s="172"/>
      <c r="G18" s="121"/>
      <c r="H18" s="121"/>
      <c r="I18" s="165">
        <f aca="true" t="shared" si="0" ref="I18:I23">F18*H18</f>
        <v>0</v>
      </c>
    </row>
    <row r="19" spans="1:9" ht="12.75">
      <c r="A19" s="171"/>
      <c r="B19" s="171"/>
      <c r="C19" s="171"/>
      <c r="D19" s="171"/>
      <c r="E19" s="178"/>
      <c r="F19" s="172"/>
      <c r="G19" s="121"/>
      <c r="H19" s="121"/>
      <c r="I19" s="165">
        <f t="shared" si="0"/>
        <v>0</v>
      </c>
    </row>
    <row r="20" spans="1:9" ht="12.75">
      <c r="A20" s="171"/>
      <c r="B20" s="171"/>
      <c r="C20" s="171"/>
      <c r="D20" s="178"/>
      <c r="E20" s="178"/>
      <c r="F20" s="172"/>
      <c r="G20" s="121"/>
      <c r="H20" s="121"/>
      <c r="I20" s="165">
        <f t="shared" si="0"/>
        <v>0</v>
      </c>
    </row>
    <row r="21" spans="1:9" ht="12.75">
      <c r="A21" s="171"/>
      <c r="B21" s="171"/>
      <c r="C21" s="171"/>
      <c r="D21" s="178"/>
      <c r="E21" s="178"/>
      <c r="F21" s="172"/>
      <c r="G21" s="121"/>
      <c r="H21" s="121"/>
      <c r="I21" s="165">
        <f t="shared" si="0"/>
        <v>0</v>
      </c>
    </row>
    <row r="22" spans="1:9" ht="12.75">
      <c r="A22" s="171"/>
      <c r="B22" s="171"/>
      <c r="C22" s="171"/>
      <c r="D22" s="178"/>
      <c r="E22" s="178"/>
      <c r="F22" s="172"/>
      <c r="G22" s="121"/>
      <c r="H22" s="121"/>
      <c r="I22" s="165">
        <f t="shared" si="0"/>
        <v>0</v>
      </c>
    </row>
    <row r="23" spans="1:9" ht="12.75">
      <c r="A23" s="171"/>
      <c r="B23" s="171"/>
      <c r="C23" s="171"/>
      <c r="D23" s="171"/>
      <c r="E23" s="178"/>
      <c r="F23" s="172"/>
      <c r="G23" s="121"/>
      <c r="H23" s="121"/>
      <c r="I23" s="165">
        <f t="shared" si="0"/>
        <v>0</v>
      </c>
    </row>
    <row r="24" spans="1:9" ht="12.75">
      <c r="A24" s="15"/>
      <c r="B24" s="15"/>
      <c r="C24" s="174" t="s">
        <v>171</v>
      </c>
      <c r="D24" s="15">
        <f>SUM(D18:D23)</f>
        <v>0</v>
      </c>
      <c r="E24" s="15">
        <f>SUM(E18:E23)</f>
        <v>0</v>
      </c>
      <c r="F24" s="15">
        <f>SUM(F18:F23)</f>
        <v>0</v>
      </c>
      <c r="G24" s="179"/>
      <c r="H24" s="176"/>
      <c r="I24" s="177">
        <f>SUM(I18:I23)</f>
        <v>0</v>
      </c>
    </row>
    <row r="25" spans="1:9" ht="12.75">
      <c r="A25" s="180"/>
      <c r="B25" s="180"/>
      <c r="C25" s="181" t="s">
        <v>172</v>
      </c>
      <c r="D25" s="180">
        <f>SUM(D10,D16,D24)</f>
        <v>6</v>
      </c>
      <c r="E25" s="180">
        <f>SUM(E10,E16,E24)</f>
        <v>6</v>
      </c>
      <c r="F25" s="180">
        <f>SUM(F10,F16,F24)</f>
        <v>12</v>
      </c>
      <c r="G25" s="182"/>
      <c r="H25" s="183"/>
      <c r="I25" s="184">
        <f>SUM(I10,I16,I24)</f>
        <v>408</v>
      </c>
    </row>
    <row r="26" ht="12.75">
      <c r="I26" s="2" t="s">
        <v>179</v>
      </c>
    </row>
  </sheetData>
  <sheetProtection/>
  <mergeCells count="11">
    <mergeCell ref="B1:B4"/>
    <mergeCell ref="C1:C4"/>
    <mergeCell ref="D1:E1"/>
    <mergeCell ref="F1:F4"/>
    <mergeCell ref="G1:G4"/>
    <mergeCell ref="A17:I17"/>
    <mergeCell ref="A11:I11"/>
    <mergeCell ref="A5:I5"/>
    <mergeCell ref="H1:H4"/>
    <mergeCell ref="I1:I4"/>
    <mergeCell ref="A1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H31"/>
    </sheetView>
  </sheetViews>
  <sheetFormatPr defaultColWidth="9.140625" defaultRowHeight="15"/>
  <cols>
    <col min="1" max="1" width="22.7109375" style="51" customWidth="1"/>
    <col min="2" max="2" width="32.140625" style="51" customWidth="1"/>
    <col min="3" max="3" width="8.8515625" style="51" customWidth="1"/>
    <col min="4" max="4" width="13.28125" style="51" customWidth="1"/>
    <col min="5" max="5" width="8.8515625" style="51" customWidth="1"/>
    <col min="6" max="6" width="13.28125" style="51" customWidth="1"/>
    <col min="7" max="7" width="8.8515625" style="51" customWidth="1"/>
    <col min="8" max="8" width="13.28125" style="51" customWidth="1"/>
    <col min="9" max="16384" width="9.140625" style="51" customWidth="1"/>
  </cols>
  <sheetData>
    <row r="1" spans="1:8" ht="12.75">
      <c r="A1" s="302" t="s">
        <v>0</v>
      </c>
      <c r="B1" s="303" t="s">
        <v>5</v>
      </c>
      <c r="C1" s="303" t="s">
        <v>71</v>
      </c>
      <c r="D1" s="303"/>
      <c r="E1" s="303" t="s">
        <v>72</v>
      </c>
      <c r="F1" s="303"/>
      <c r="G1" s="303" t="s">
        <v>88</v>
      </c>
      <c r="H1" s="303"/>
    </row>
    <row r="2" spans="1:8" ht="12.75">
      <c r="A2" s="302"/>
      <c r="B2" s="303"/>
      <c r="C2" s="303"/>
      <c r="D2" s="303"/>
      <c r="E2" s="303"/>
      <c r="F2" s="303"/>
      <c r="G2" s="303"/>
      <c r="H2" s="303"/>
    </row>
    <row r="3" spans="1:8" ht="12.75">
      <c r="A3" s="302"/>
      <c r="B3" s="303"/>
      <c r="C3" s="77" t="s">
        <v>73</v>
      </c>
      <c r="D3" s="77" t="s">
        <v>74</v>
      </c>
      <c r="E3" s="77" t="s">
        <v>73</v>
      </c>
      <c r="F3" s="77" t="s">
        <v>74</v>
      </c>
      <c r="G3" s="77" t="s">
        <v>73</v>
      </c>
      <c r="H3" s="77" t="s">
        <v>74</v>
      </c>
    </row>
    <row r="4" spans="1:8" ht="12.75">
      <c r="A4" s="301" t="s">
        <v>10</v>
      </c>
      <c r="B4" s="82" t="s">
        <v>75</v>
      </c>
      <c r="C4" s="78" t="s">
        <v>76</v>
      </c>
      <c r="D4" s="78" t="s">
        <v>77</v>
      </c>
      <c r="E4" s="78">
        <v>70</v>
      </c>
      <c r="F4" s="78">
        <v>210</v>
      </c>
      <c r="G4" s="79">
        <f>E4/2/35</f>
        <v>1</v>
      </c>
      <c r="H4" s="79">
        <f>F4/2/35</f>
        <v>3</v>
      </c>
    </row>
    <row r="5" spans="1:8" ht="12.75">
      <c r="A5" s="301"/>
      <c r="B5" s="82" t="s">
        <v>12</v>
      </c>
      <c r="C5" s="78" t="s">
        <v>76</v>
      </c>
      <c r="D5" s="78" t="s">
        <v>77</v>
      </c>
      <c r="E5" s="78">
        <v>210</v>
      </c>
      <c r="F5" s="78">
        <v>350</v>
      </c>
      <c r="G5" s="79">
        <f aca="true" t="shared" si="0" ref="G5:G28">E5/2/35</f>
        <v>3</v>
      </c>
      <c r="H5" s="79">
        <f aca="true" t="shared" si="1" ref="H5:H28">F5/2/35</f>
        <v>5</v>
      </c>
    </row>
    <row r="6" spans="1:8" ht="12.75">
      <c r="A6" s="301" t="s">
        <v>13</v>
      </c>
      <c r="B6" s="78" t="s">
        <v>78</v>
      </c>
      <c r="C6" s="78" t="s">
        <v>79</v>
      </c>
      <c r="D6" s="78" t="s">
        <v>77</v>
      </c>
      <c r="E6" s="78">
        <v>70</v>
      </c>
      <c r="F6" s="78">
        <v>210</v>
      </c>
      <c r="G6" s="79">
        <f t="shared" si="0"/>
        <v>1</v>
      </c>
      <c r="H6" s="79">
        <f t="shared" si="1"/>
        <v>3</v>
      </c>
    </row>
    <row r="7" spans="1:8" ht="12.75">
      <c r="A7" s="301"/>
      <c r="B7" s="78" t="s">
        <v>80</v>
      </c>
      <c r="C7" s="78" t="s">
        <v>79</v>
      </c>
      <c r="D7" s="78" t="s">
        <v>77</v>
      </c>
      <c r="E7" s="78">
        <v>210</v>
      </c>
      <c r="F7" s="78">
        <v>350</v>
      </c>
      <c r="G7" s="79">
        <f t="shared" si="0"/>
        <v>3</v>
      </c>
      <c r="H7" s="79">
        <f t="shared" si="1"/>
        <v>5</v>
      </c>
    </row>
    <row r="8" spans="1:8" ht="12.75">
      <c r="A8" s="301" t="s">
        <v>14</v>
      </c>
      <c r="B8" s="82" t="s">
        <v>15</v>
      </c>
      <c r="C8" s="78" t="s">
        <v>76</v>
      </c>
      <c r="D8" s="78" t="s">
        <v>77</v>
      </c>
      <c r="E8" s="78">
        <v>210</v>
      </c>
      <c r="F8" s="78">
        <v>420</v>
      </c>
      <c r="G8" s="79">
        <f t="shared" si="0"/>
        <v>3</v>
      </c>
      <c r="H8" s="79">
        <f t="shared" si="1"/>
        <v>6</v>
      </c>
    </row>
    <row r="9" spans="1:8" ht="12.75">
      <c r="A9" s="301"/>
      <c r="B9" s="78" t="s">
        <v>16</v>
      </c>
      <c r="C9" s="78" t="s">
        <v>79</v>
      </c>
      <c r="D9" s="78" t="s">
        <v>77</v>
      </c>
      <c r="E9" s="78">
        <v>140</v>
      </c>
      <c r="F9" s="78">
        <v>210</v>
      </c>
      <c r="G9" s="79">
        <f t="shared" si="0"/>
        <v>2</v>
      </c>
      <c r="H9" s="79">
        <f t="shared" si="1"/>
        <v>3</v>
      </c>
    </row>
    <row r="10" spans="1:8" ht="12.75">
      <c r="A10" s="301" t="s">
        <v>17</v>
      </c>
      <c r="B10" s="82" t="s">
        <v>18</v>
      </c>
      <c r="C10" s="78" t="s">
        <v>76</v>
      </c>
      <c r="D10" s="78" t="s">
        <v>77</v>
      </c>
      <c r="E10" s="78">
        <v>140</v>
      </c>
      <c r="F10" s="78">
        <v>280</v>
      </c>
      <c r="G10" s="79">
        <f t="shared" si="0"/>
        <v>2</v>
      </c>
      <c r="H10" s="79">
        <f t="shared" si="1"/>
        <v>4</v>
      </c>
    </row>
    <row r="11" spans="1:8" ht="12.75">
      <c r="A11" s="301"/>
      <c r="B11" s="78" t="s">
        <v>19</v>
      </c>
      <c r="C11" s="78" t="s">
        <v>81</v>
      </c>
      <c r="D11" s="78"/>
      <c r="E11" s="78">
        <v>140</v>
      </c>
      <c r="F11" s="78"/>
      <c r="G11" s="79">
        <f t="shared" si="0"/>
        <v>2</v>
      </c>
      <c r="H11" s="79">
        <f t="shared" si="1"/>
        <v>0</v>
      </c>
    </row>
    <row r="12" spans="1:8" ht="12.75">
      <c r="A12" s="301"/>
      <c r="B12" s="78" t="s">
        <v>20</v>
      </c>
      <c r="C12" s="78" t="s">
        <v>79</v>
      </c>
      <c r="D12" s="78" t="s">
        <v>77</v>
      </c>
      <c r="E12" s="78">
        <v>35</v>
      </c>
      <c r="F12" s="78">
        <v>140</v>
      </c>
      <c r="G12" s="79">
        <f t="shared" si="0"/>
        <v>0.5</v>
      </c>
      <c r="H12" s="79">
        <f t="shared" si="1"/>
        <v>2</v>
      </c>
    </row>
    <row r="13" spans="1:8" ht="12.75">
      <c r="A13" s="301"/>
      <c r="B13" s="78" t="s">
        <v>21</v>
      </c>
      <c r="C13" s="78" t="s">
        <v>79</v>
      </c>
      <c r="D13" s="78" t="s">
        <v>77</v>
      </c>
      <c r="E13" s="78">
        <v>35</v>
      </c>
      <c r="F13" s="78">
        <v>140</v>
      </c>
      <c r="G13" s="79">
        <f t="shared" si="0"/>
        <v>0.5</v>
      </c>
      <c r="H13" s="79">
        <f t="shared" si="1"/>
        <v>2</v>
      </c>
    </row>
    <row r="14" spans="1:8" ht="12.75">
      <c r="A14" s="301"/>
      <c r="B14" s="78" t="s">
        <v>41</v>
      </c>
      <c r="C14" s="78" t="s">
        <v>79</v>
      </c>
      <c r="D14" s="80"/>
      <c r="E14" s="78">
        <v>140</v>
      </c>
      <c r="F14" s="78"/>
      <c r="G14" s="79">
        <f t="shared" si="0"/>
        <v>2</v>
      </c>
      <c r="H14" s="79">
        <f t="shared" si="1"/>
        <v>0</v>
      </c>
    </row>
    <row r="15" spans="1:8" ht="12.75">
      <c r="A15" s="301"/>
      <c r="B15" s="78" t="s">
        <v>22</v>
      </c>
      <c r="C15" s="78" t="s">
        <v>79</v>
      </c>
      <c r="D15" s="78" t="s">
        <v>77</v>
      </c>
      <c r="E15" s="78">
        <v>70</v>
      </c>
      <c r="F15" s="78">
        <v>210</v>
      </c>
      <c r="G15" s="79">
        <f t="shared" si="0"/>
        <v>1</v>
      </c>
      <c r="H15" s="79">
        <f t="shared" si="1"/>
        <v>3</v>
      </c>
    </row>
    <row r="16" spans="1:8" ht="25.5">
      <c r="A16" s="301" t="s">
        <v>23</v>
      </c>
      <c r="B16" s="82" t="s">
        <v>24</v>
      </c>
      <c r="C16" s="78" t="s">
        <v>76</v>
      </c>
      <c r="D16" s="78" t="s">
        <v>77</v>
      </c>
      <c r="E16" s="78">
        <v>280</v>
      </c>
      <c r="F16" s="78">
        <v>420</v>
      </c>
      <c r="G16" s="79">
        <f t="shared" si="0"/>
        <v>4</v>
      </c>
      <c r="H16" s="79">
        <f t="shared" si="1"/>
        <v>6</v>
      </c>
    </row>
    <row r="17" spans="1:8" ht="12.75">
      <c r="A17" s="301"/>
      <c r="B17" s="78" t="s">
        <v>42</v>
      </c>
      <c r="C17" s="78" t="s">
        <v>79</v>
      </c>
      <c r="D17" s="78" t="s">
        <v>77</v>
      </c>
      <c r="E17" s="78">
        <v>70</v>
      </c>
      <c r="F17" s="78">
        <v>280</v>
      </c>
      <c r="G17" s="79">
        <f t="shared" si="0"/>
        <v>1</v>
      </c>
      <c r="H17" s="79">
        <f t="shared" si="1"/>
        <v>4</v>
      </c>
    </row>
    <row r="18" spans="1:8" ht="12.75">
      <c r="A18" s="301" t="s">
        <v>26</v>
      </c>
      <c r="B18" s="78" t="s">
        <v>27</v>
      </c>
      <c r="C18" s="78" t="s">
        <v>79</v>
      </c>
      <c r="D18" s="78" t="s">
        <v>77</v>
      </c>
      <c r="E18" s="78">
        <v>140</v>
      </c>
      <c r="F18" s="78">
        <v>350</v>
      </c>
      <c r="G18" s="79">
        <f t="shared" si="0"/>
        <v>2</v>
      </c>
      <c r="H18" s="79">
        <f t="shared" si="1"/>
        <v>5</v>
      </c>
    </row>
    <row r="19" spans="1:8" ht="12.75">
      <c r="A19" s="301"/>
      <c r="B19" s="82" t="s">
        <v>28</v>
      </c>
      <c r="C19" s="78" t="s">
        <v>76</v>
      </c>
      <c r="D19" s="78"/>
      <c r="E19" s="78">
        <v>35</v>
      </c>
      <c r="F19" s="78"/>
      <c r="G19" s="79">
        <f t="shared" si="0"/>
        <v>0.5</v>
      </c>
      <c r="H19" s="79">
        <f t="shared" si="1"/>
        <v>0</v>
      </c>
    </row>
    <row r="20" spans="1:8" ht="12.75">
      <c r="A20" s="301"/>
      <c r="B20" s="78" t="s">
        <v>39</v>
      </c>
      <c r="C20" s="78" t="s">
        <v>79</v>
      </c>
      <c r="D20" s="78" t="s">
        <v>77</v>
      </c>
      <c r="E20" s="78">
        <v>70</v>
      </c>
      <c r="F20" s="78">
        <v>210</v>
      </c>
      <c r="G20" s="79">
        <f t="shared" si="0"/>
        <v>1</v>
      </c>
      <c r="H20" s="79">
        <f t="shared" si="1"/>
        <v>3</v>
      </c>
    </row>
    <row r="21" spans="1:8" ht="12.75">
      <c r="A21" s="301"/>
      <c r="B21" s="78" t="s">
        <v>29</v>
      </c>
      <c r="C21" s="78" t="s">
        <v>79</v>
      </c>
      <c r="D21" s="78" t="s">
        <v>77</v>
      </c>
      <c r="E21" s="78">
        <v>70</v>
      </c>
      <c r="F21" s="78">
        <v>210</v>
      </c>
      <c r="G21" s="79">
        <f t="shared" si="0"/>
        <v>1</v>
      </c>
      <c r="H21" s="79">
        <f t="shared" si="1"/>
        <v>3</v>
      </c>
    </row>
    <row r="22" spans="1:8" ht="12.75">
      <c r="A22" s="301"/>
      <c r="B22" s="78" t="s">
        <v>30</v>
      </c>
      <c r="C22" s="78" t="s">
        <v>79</v>
      </c>
      <c r="D22" s="78"/>
      <c r="E22" s="78">
        <v>210</v>
      </c>
      <c r="F22" s="78"/>
      <c r="G22" s="79">
        <f t="shared" si="0"/>
        <v>3</v>
      </c>
      <c r="H22" s="79">
        <f t="shared" si="1"/>
        <v>0</v>
      </c>
    </row>
    <row r="23" spans="1:8" ht="12.75">
      <c r="A23" s="301" t="s">
        <v>31</v>
      </c>
      <c r="B23" s="82" t="s">
        <v>32</v>
      </c>
      <c r="C23" s="78" t="s">
        <v>76</v>
      </c>
      <c r="D23" s="78"/>
      <c r="E23" s="78">
        <v>210</v>
      </c>
      <c r="F23" s="78"/>
      <c r="G23" s="79">
        <f t="shared" si="0"/>
        <v>3</v>
      </c>
      <c r="H23" s="79">
        <f t="shared" si="1"/>
        <v>0</v>
      </c>
    </row>
    <row r="24" spans="1:8" ht="12.75">
      <c r="A24" s="301"/>
      <c r="B24" s="78" t="s">
        <v>40</v>
      </c>
      <c r="C24" s="78" t="s">
        <v>79</v>
      </c>
      <c r="D24" s="78"/>
      <c r="E24" s="78">
        <v>35</v>
      </c>
      <c r="F24" s="78"/>
      <c r="G24" s="79">
        <f t="shared" si="0"/>
        <v>0.5</v>
      </c>
      <c r="H24" s="79">
        <f t="shared" si="1"/>
        <v>0</v>
      </c>
    </row>
    <row r="25" spans="1:8" ht="25.5">
      <c r="A25" s="301"/>
      <c r="B25" s="82" t="s">
        <v>33</v>
      </c>
      <c r="C25" s="78" t="s">
        <v>76</v>
      </c>
      <c r="D25" s="78"/>
      <c r="E25" s="78">
        <v>70</v>
      </c>
      <c r="F25" s="78"/>
      <c r="G25" s="79">
        <f t="shared" si="0"/>
        <v>1</v>
      </c>
      <c r="H25" s="79">
        <f t="shared" si="1"/>
        <v>0</v>
      </c>
    </row>
    <row r="26" spans="1:8" ht="12.75">
      <c r="A26" s="81"/>
      <c r="B26" s="81" t="s">
        <v>82</v>
      </c>
      <c r="C26" s="78"/>
      <c r="D26" s="78"/>
      <c r="E26" s="78">
        <v>70</v>
      </c>
      <c r="F26" s="78"/>
      <c r="G26" s="79">
        <f t="shared" si="0"/>
        <v>1</v>
      </c>
      <c r="H26" s="79">
        <f t="shared" si="1"/>
        <v>0</v>
      </c>
    </row>
    <row r="27" spans="1:8" ht="15" customHeight="1">
      <c r="A27" s="301" t="s">
        <v>83</v>
      </c>
      <c r="B27" s="78" t="s">
        <v>37</v>
      </c>
      <c r="C27" s="78"/>
      <c r="D27" s="78"/>
      <c r="E27" s="78"/>
      <c r="F27" s="78"/>
      <c r="G27" s="79">
        <f t="shared" si="0"/>
        <v>0</v>
      </c>
      <c r="H27" s="79">
        <f t="shared" si="1"/>
        <v>0</v>
      </c>
    </row>
    <row r="28" spans="1:8" ht="15" customHeight="1">
      <c r="A28" s="301"/>
      <c r="B28" s="78" t="s">
        <v>87</v>
      </c>
      <c r="C28" s="78"/>
      <c r="D28" s="78"/>
      <c r="E28" s="78"/>
      <c r="F28" s="78"/>
      <c r="G28" s="79">
        <f t="shared" si="0"/>
        <v>0</v>
      </c>
      <c r="H28" s="79">
        <f t="shared" si="1"/>
        <v>0</v>
      </c>
    </row>
    <row r="29" spans="1:8" ht="15" customHeight="1">
      <c r="A29" s="81" t="s">
        <v>85</v>
      </c>
      <c r="B29" s="81"/>
      <c r="C29" s="81"/>
      <c r="D29" s="81"/>
      <c r="E29" s="302" t="s">
        <v>86</v>
      </c>
      <c r="F29" s="302"/>
      <c r="G29" s="79"/>
      <c r="H29" s="79"/>
    </row>
    <row r="30" ht="15" customHeight="1">
      <c r="B30" s="83" t="s">
        <v>89</v>
      </c>
    </row>
    <row r="31" ht="12.75">
      <c r="B31" s="83" t="s">
        <v>90</v>
      </c>
    </row>
  </sheetData>
  <sheetProtection/>
  <mergeCells count="14">
    <mergeCell ref="G1:H2"/>
    <mergeCell ref="E29:F29"/>
    <mergeCell ref="A8:A9"/>
    <mergeCell ref="A10:A15"/>
    <mergeCell ref="A16:A17"/>
    <mergeCell ref="A18:A22"/>
    <mergeCell ref="A23:A25"/>
    <mergeCell ref="A27:A28"/>
    <mergeCell ref="A1:A3"/>
    <mergeCell ref="B1:B3"/>
    <mergeCell ref="C1:D2"/>
    <mergeCell ref="E1:F2"/>
    <mergeCell ref="A4:A5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.7109375" style="47" customWidth="1"/>
    <col min="2" max="2" width="19.57421875" style="47" customWidth="1"/>
    <col min="3" max="5" width="14.421875" style="47" customWidth="1"/>
    <col min="6" max="6" width="26.00390625" style="47" customWidth="1"/>
    <col min="7" max="16384" width="9.140625" style="47" customWidth="1"/>
  </cols>
  <sheetData>
    <row r="1" spans="1:6" s="124" customFormat="1" ht="12.75">
      <c r="A1" s="122" t="s">
        <v>100</v>
      </c>
      <c r="B1" s="122" t="s">
        <v>98</v>
      </c>
      <c r="C1" s="297" t="s">
        <v>97</v>
      </c>
      <c r="D1" s="297"/>
      <c r="E1" s="297"/>
      <c r="F1" s="122" t="s">
        <v>84</v>
      </c>
    </row>
    <row r="2" spans="1:6" ht="38.25">
      <c r="A2" s="121">
        <v>1</v>
      </c>
      <c r="B2" s="121" t="s">
        <v>91</v>
      </c>
      <c r="C2" s="121" t="s">
        <v>96</v>
      </c>
      <c r="D2" s="121" t="s">
        <v>39</v>
      </c>
      <c r="E2" s="121" t="s">
        <v>29</v>
      </c>
      <c r="F2" s="121" t="s">
        <v>99</v>
      </c>
    </row>
    <row r="3" spans="1:6" ht="38.25">
      <c r="A3" s="121">
        <v>2</v>
      </c>
      <c r="B3" s="121" t="s">
        <v>92</v>
      </c>
      <c r="C3" s="121" t="s">
        <v>15</v>
      </c>
      <c r="D3" s="121" t="s">
        <v>18</v>
      </c>
      <c r="E3" s="121" t="s">
        <v>21</v>
      </c>
      <c r="F3" s="121" t="s">
        <v>99</v>
      </c>
    </row>
    <row r="4" spans="1:6" ht="38.25">
      <c r="A4" s="121">
        <v>3</v>
      </c>
      <c r="B4" s="121" t="s">
        <v>93</v>
      </c>
      <c r="C4" s="121" t="s">
        <v>96</v>
      </c>
      <c r="D4" s="121" t="s">
        <v>22</v>
      </c>
      <c r="E4" s="121" t="s">
        <v>20</v>
      </c>
      <c r="F4" s="121" t="s">
        <v>99</v>
      </c>
    </row>
    <row r="5" spans="1:6" ht="38.25">
      <c r="A5" s="121">
        <v>4</v>
      </c>
      <c r="B5" s="121" t="s">
        <v>94</v>
      </c>
      <c r="C5" s="121" t="s">
        <v>96</v>
      </c>
      <c r="D5" s="121" t="s">
        <v>42</v>
      </c>
      <c r="E5" s="121" t="s">
        <v>27</v>
      </c>
      <c r="F5" s="121" t="s">
        <v>99</v>
      </c>
    </row>
    <row r="6" spans="1:6" ht="12.75">
      <c r="A6" s="121">
        <v>5</v>
      </c>
      <c r="B6" s="121" t="s">
        <v>95</v>
      </c>
      <c r="C6" s="121"/>
      <c r="D6" s="121"/>
      <c r="E6" s="121"/>
      <c r="F6" s="121"/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Викторовна Астапова</cp:lastModifiedBy>
  <dcterms:created xsi:type="dcterms:W3CDTF">2020-11-23T02:28:37Z</dcterms:created>
  <dcterms:modified xsi:type="dcterms:W3CDTF">2021-04-01T10:04:22Z</dcterms:modified>
  <cp:category/>
  <cp:version/>
  <cp:contentType/>
  <cp:contentStatus/>
</cp:coreProperties>
</file>